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colostate-my.sharepoint.com/personal/rcleary_colostate_edu/Documents/AREC 310/Fall 2025/Project Files/"/>
    </mc:Choice>
  </mc:AlternateContent>
  <xr:revisionPtr revIDLastSave="159" documentId="8_{DB51D9D5-D744-45C1-AC20-95A5EF86F268}" xr6:coauthVersionLast="47" xr6:coauthVersionMax="47" xr10:uidLastSave="{1F3BDFE2-B7F4-4993-8BB9-3ABE7195B872}"/>
  <bookViews>
    <workbookView xWindow="-120" yWindow="-120" windowWidth="29040" windowHeight="17520" activeTab="2" xr2:uid="{00000000-000D-0000-FFFF-FFFF00000000}"/>
  </bookViews>
  <sheets>
    <sheet name="HHI_Over_Time" sheetId="7" r:id="rId1"/>
    <sheet name="CR2_CR4_Over_Time" sheetId="8" r:id="rId2"/>
    <sheet name="raw_data" sheetId="1" r:id="rId3"/>
    <sheet name="Cousins_Price_Trend" sheetId="5" r:id="rId4"/>
    <sheet name="Retailer_Prices_Comparison" sheetId="4" r:id="rId5"/>
    <sheet name="Retail_Prices_Comparison_Graph" sheetId="6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1" l="1"/>
  <c r="Y3" i="1"/>
  <c r="Z3" i="1"/>
  <c r="AA3" i="1"/>
  <c r="AB3" i="1"/>
  <c r="AC3" i="1"/>
  <c r="X4" i="1"/>
  <c r="Y4" i="1"/>
  <c r="Z4" i="1"/>
  <c r="AA4" i="1"/>
  <c r="AB4" i="1"/>
  <c r="AC4" i="1"/>
  <c r="X5" i="1"/>
  <c r="Y5" i="1"/>
  <c r="Z5" i="1"/>
  <c r="AA5" i="1"/>
  <c r="AB5" i="1"/>
  <c r="AC5" i="1"/>
  <c r="X6" i="1"/>
  <c r="Y6" i="1"/>
  <c r="Z6" i="1"/>
  <c r="AA6" i="1"/>
  <c r="AB6" i="1"/>
  <c r="AC6" i="1"/>
  <c r="X7" i="1"/>
  <c r="Y7" i="1"/>
  <c r="Z7" i="1"/>
  <c r="AA7" i="1"/>
  <c r="AB7" i="1"/>
  <c r="AC7" i="1"/>
  <c r="X8" i="1"/>
  <c r="Y8" i="1"/>
  <c r="Z8" i="1"/>
  <c r="AA8" i="1"/>
  <c r="AB8" i="1"/>
  <c r="AC8" i="1"/>
  <c r="X9" i="1"/>
  <c r="Y9" i="1"/>
  <c r="Z9" i="1"/>
  <c r="AA9" i="1"/>
  <c r="AB9" i="1"/>
  <c r="AC9" i="1"/>
  <c r="X10" i="1"/>
  <c r="Y10" i="1"/>
  <c r="Z10" i="1"/>
  <c r="AA10" i="1"/>
  <c r="AB10" i="1"/>
  <c r="AC10" i="1"/>
  <c r="X11" i="1"/>
  <c r="Y11" i="1"/>
  <c r="Z11" i="1"/>
  <c r="AA11" i="1"/>
  <c r="AB11" i="1"/>
  <c r="AC11" i="1"/>
  <c r="X12" i="1"/>
  <c r="Y12" i="1"/>
  <c r="Z12" i="1"/>
  <c r="AA12" i="1"/>
  <c r="AB12" i="1"/>
  <c r="AC12" i="1"/>
  <c r="X13" i="1"/>
  <c r="Y13" i="1"/>
  <c r="Z13" i="1"/>
  <c r="AA13" i="1"/>
  <c r="AB13" i="1"/>
  <c r="AC13" i="1"/>
  <c r="X14" i="1"/>
  <c r="Y14" i="1"/>
  <c r="Z14" i="1"/>
  <c r="AA14" i="1"/>
  <c r="AB14" i="1"/>
  <c r="AC14" i="1"/>
  <c r="X15" i="1"/>
  <c r="Y15" i="1"/>
  <c r="Z15" i="1"/>
  <c r="AA15" i="1"/>
  <c r="AB15" i="1"/>
  <c r="AC15" i="1"/>
  <c r="X16" i="1"/>
  <c r="Y16" i="1"/>
  <c r="Z16" i="1"/>
  <c r="AA16" i="1"/>
  <c r="AB16" i="1"/>
  <c r="AC16" i="1"/>
  <c r="X17" i="1"/>
  <c r="Y17" i="1"/>
  <c r="Z17" i="1"/>
  <c r="AA17" i="1"/>
  <c r="AB17" i="1"/>
  <c r="AC17" i="1"/>
  <c r="X18" i="1"/>
  <c r="Y18" i="1"/>
  <c r="Z18" i="1"/>
  <c r="AA18" i="1"/>
  <c r="AB18" i="1"/>
  <c r="AC18" i="1"/>
  <c r="X19" i="1"/>
  <c r="Y19" i="1"/>
  <c r="Z19" i="1"/>
  <c r="AA19" i="1"/>
  <c r="AB19" i="1"/>
  <c r="AC19" i="1"/>
  <c r="X20" i="1"/>
  <c r="Y20" i="1"/>
  <c r="Z20" i="1"/>
  <c r="AA20" i="1"/>
  <c r="AB20" i="1"/>
  <c r="AC20" i="1"/>
  <c r="X21" i="1"/>
  <c r="Y21" i="1"/>
  <c r="Z21" i="1"/>
  <c r="AA21" i="1"/>
  <c r="AB21" i="1"/>
  <c r="AC21" i="1"/>
  <c r="X22" i="1"/>
  <c r="Y22" i="1"/>
  <c r="Z22" i="1"/>
  <c r="AA22" i="1"/>
  <c r="AB22" i="1"/>
  <c r="AC22" i="1"/>
  <c r="X23" i="1"/>
  <c r="Y23" i="1"/>
  <c r="Z23" i="1"/>
  <c r="AA23" i="1"/>
  <c r="AB23" i="1"/>
  <c r="AC23" i="1"/>
  <c r="X24" i="1"/>
  <c r="Y24" i="1"/>
  <c r="Z24" i="1"/>
  <c r="AA24" i="1"/>
  <c r="AB24" i="1"/>
  <c r="AC24" i="1"/>
  <c r="X25" i="1"/>
  <c r="Y25" i="1"/>
  <c r="Z25" i="1"/>
  <c r="AA25" i="1"/>
  <c r="AB25" i="1"/>
  <c r="AC25" i="1"/>
  <c r="X26" i="1"/>
  <c r="Y26" i="1"/>
  <c r="Z26" i="1"/>
  <c r="AA26" i="1"/>
  <c r="AB26" i="1"/>
  <c r="AC26" i="1"/>
  <c r="X27" i="1"/>
  <c r="Y27" i="1"/>
  <c r="Z27" i="1"/>
  <c r="AA27" i="1"/>
  <c r="AB27" i="1"/>
  <c r="AC27" i="1"/>
  <c r="X28" i="1"/>
  <c r="Y28" i="1"/>
  <c r="Z28" i="1"/>
  <c r="AA28" i="1"/>
  <c r="AB28" i="1"/>
  <c r="AC28" i="1"/>
  <c r="X29" i="1"/>
  <c r="Y29" i="1"/>
  <c r="Z29" i="1"/>
  <c r="AA29" i="1"/>
  <c r="AB29" i="1"/>
  <c r="AC29" i="1"/>
  <c r="X30" i="1"/>
  <c r="Y30" i="1"/>
  <c r="Z30" i="1"/>
  <c r="AA30" i="1"/>
  <c r="AB30" i="1"/>
  <c r="AC30" i="1"/>
  <c r="X31" i="1"/>
  <c r="Y31" i="1"/>
  <c r="Z31" i="1"/>
  <c r="AA31" i="1"/>
  <c r="AB31" i="1"/>
  <c r="AC31" i="1"/>
  <c r="X32" i="1"/>
  <c r="Y32" i="1"/>
  <c r="Z32" i="1"/>
  <c r="AA32" i="1"/>
  <c r="AB32" i="1"/>
  <c r="AC32" i="1"/>
  <c r="X33" i="1"/>
  <c r="Y33" i="1"/>
  <c r="Z33" i="1"/>
  <c r="AA33" i="1"/>
  <c r="AB33" i="1"/>
  <c r="AC33" i="1"/>
  <c r="X34" i="1"/>
  <c r="Y34" i="1"/>
  <c r="Z34" i="1"/>
  <c r="AA34" i="1"/>
  <c r="AB34" i="1"/>
  <c r="AC34" i="1"/>
  <c r="X35" i="1"/>
  <c r="Y35" i="1"/>
  <c r="Z35" i="1"/>
  <c r="AA35" i="1"/>
  <c r="AB35" i="1"/>
  <c r="AC35" i="1"/>
  <c r="X36" i="1"/>
  <c r="Y36" i="1"/>
  <c r="Z36" i="1"/>
  <c r="AA36" i="1"/>
  <c r="AB36" i="1"/>
  <c r="AC36" i="1"/>
  <c r="X37" i="1"/>
  <c r="Y37" i="1"/>
  <c r="Z37" i="1"/>
  <c r="AA37" i="1"/>
  <c r="AB37" i="1"/>
  <c r="AC37" i="1"/>
  <c r="X38" i="1"/>
  <c r="Y38" i="1"/>
  <c r="Z38" i="1"/>
  <c r="AA38" i="1"/>
  <c r="AB38" i="1"/>
  <c r="AC38" i="1"/>
  <c r="X39" i="1"/>
  <c r="Y39" i="1"/>
  <c r="Z39" i="1"/>
  <c r="AA39" i="1"/>
  <c r="AB39" i="1"/>
  <c r="AC39" i="1"/>
  <c r="X40" i="1"/>
  <c r="Y40" i="1"/>
  <c r="Z40" i="1"/>
  <c r="AA40" i="1"/>
  <c r="AB40" i="1"/>
  <c r="AC40" i="1"/>
  <c r="X41" i="1"/>
  <c r="Y41" i="1"/>
  <c r="Z41" i="1"/>
  <c r="AA41" i="1"/>
  <c r="AB41" i="1"/>
  <c r="AC41" i="1"/>
  <c r="X42" i="1"/>
  <c r="Y42" i="1"/>
  <c r="Z42" i="1"/>
  <c r="AA42" i="1"/>
  <c r="AB42" i="1"/>
  <c r="AC42" i="1"/>
  <c r="X43" i="1"/>
  <c r="Y43" i="1"/>
  <c r="Z43" i="1"/>
  <c r="AA43" i="1"/>
  <c r="AB43" i="1"/>
  <c r="AC43" i="1"/>
  <c r="X44" i="1"/>
  <c r="Y44" i="1"/>
  <c r="Z44" i="1"/>
  <c r="AA44" i="1"/>
  <c r="AB44" i="1"/>
  <c r="AC44" i="1"/>
  <c r="X45" i="1"/>
  <c r="Y45" i="1"/>
  <c r="Z45" i="1"/>
  <c r="AA45" i="1"/>
  <c r="AB45" i="1"/>
  <c r="AC45" i="1"/>
  <c r="X46" i="1"/>
  <c r="Y46" i="1"/>
  <c r="Z46" i="1"/>
  <c r="AA46" i="1"/>
  <c r="AB46" i="1"/>
  <c r="AC46" i="1"/>
  <c r="X47" i="1"/>
  <c r="Y47" i="1"/>
  <c r="Z47" i="1"/>
  <c r="AA47" i="1"/>
  <c r="AB47" i="1"/>
  <c r="AC47" i="1"/>
  <c r="X48" i="1"/>
  <c r="Y48" i="1"/>
  <c r="Z48" i="1"/>
  <c r="AA48" i="1"/>
  <c r="AB48" i="1"/>
  <c r="AC48" i="1"/>
  <c r="X49" i="1"/>
  <c r="Y49" i="1"/>
  <c r="Z49" i="1"/>
  <c r="AA49" i="1"/>
  <c r="AB49" i="1"/>
  <c r="AC49" i="1"/>
  <c r="X50" i="1"/>
  <c r="Y50" i="1"/>
  <c r="Z50" i="1"/>
  <c r="AA50" i="1"/>
  <c r="AB50" i="1"/>
  <c r="AC50" i="1"/>
  <c r="X51" i="1"/>
  <c r="Y51" i="1"/>
  <c r="Z51" i="1"/>
  <c r="AA51" i="1"/>
  <c r="AB51" i="1"/>
  <c r="AC51" i="1"/>
  <c r="X52" i="1"/>
  <c r="Y52" i="1"/>
  <c r="Z52" i="1"/>
  <c r="AA52" i="1"/>
  <c r="AB52" i="1"/>
  <c r="AC52" i="1"/>
  <c r="X53" i="1"/>
  <c r="Y53" i="1"/>
  <c r="Z53" i="1"/>
  <c r="AA53" i="1"/>
  <c r="AB53" i="1"/>
  <c r="AC53" i="1"/>
  <c r="X54" i="1"/>
  <c r="Y54" i="1"/>
  <c r="Z54" i="1"/>
  <c r="AA54" i="1"/>
  <c r="AB54" i="1"/>
  <c r="AC54" i="1"/>
  <c r="X55" i="1"/>
  <c r="Y55" i="1"/>
  <c r="Z55" i="1"/>
  <c r="AA55" i="1"/>
  <c r="AB55" i="1"/>
  <c r="AC55" i="1"/>
  <c r="X56" i="1"/>
  <c r="Y56" i="1"/>
  <c r="Z56" i="1"/>
  <c r="AA56" i="1"/>
  <c r="AB56" i="1"/>
  <c r="AC56" i="1"/>
  <c r="X57" i="1"/>
  <c r="Y57" i="1"/>
  <c r="Z57" i="1"/>
  <c r="AA57" i="1"/>
  <c r="AB57" i="1"/>
  <c r="AC57" i="1"/>
  <c r="X58" i="1"/>
  <c r="Y58" i="1"/>
  <c r="Z58" i="1"/>
  <c r="AA58" i="1"/>
  <c r="AB58" i="1"/>
  <c r="AC58" i="1"/>
  <c r="AC2" i="1"/>
  <c r="AB2" i="1"/>
  <c r="AA2" i="1"/>
  <c r="Z2" i="1"/>
  <c r="Y2" i="1"/>
  <c r="X2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2" i="1"/>
  <c r="S3" i="1" l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S2" i="1"/>
  <c r="P2" i="1"/>
  <c r="M2" i="1"/>
  <c r="J2" i="1"/>
  <c r="G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2" i="1"/>
  <c r="AE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2" i="1"/>
  <c r="AH4" i="1" l="1" a="1"/>
  <c r="AH4" i="1" s="1"/>
  <c r="AG4" i="1" a="1"/>
  <c r="AG4" i="1" s="1"/>
  <c r="AF4" i="1" a="1"/>
  <c r="AF4" i="1" s="1"/>
  <c r="AH46" i="1" a="1"/>
  <c r="AH46" i="1" s="1"/>
  <c r="AF46" i="1" a="1"/>
  <c r="AF46" i="1" s="1"/>
  <c r="AG46" i="1" a="1"/>
  <c r="AG46" i="1" s="1"/>
  <c r="AF25" i="1" a="1"/>
  <c r="AF25" i="1" s="1"/>
  <c r="AG25" i="1" a="1"/>
  <c r="AG25" i="1" s="1"/>
  <c r="AH25" i="1" a="1"/>
  <c r="AH25" i="1" s="1"/>
  <c r="AF37" i="1" a="1"/>
  <c r="AF37" i="1" s="1"/>
  <c r="AH37" i="1" a="1"/>
  <c r="AH37" i="1" s="1"/>
  <c r="AG37" i="1" a="1"/>
  <c r="AG37" i="1" s="1"/>
  <c r="AG6" i="1" a="1"/>
  <c r="AG6" i="1" s="1"/>
  <c r="AF6" i="1" a="1"/>
  <c r="AF6" i="1" s="1"/>
  <c r="AH6" i="1" a="1"/>
  <c r="AH6" i="1" s="1"/>
  <c r="AF22" i="1" a="1"/>
  <c r="AF22" i="1" s="1"/>
  <c r="AG22" i="1" a="1"/>
  <c r="AG22" i="1" s="1"/>
  <c r="AH22" i="1" a="1"/>
  <c r="AH22" i="1" s="1"/>
  <c r="AF27" i="1" a="1"/>
  <c r="AF27" i="1" s="1"/>
  <c r="AH27" i="1" a="1"/>
  <c r="AH27" i="1" s="1"/>
  <c r="AG27" i="1" a="1"/>
  <c r="AG27" i="1" s="1"/>
  <c r="AG48" i="1" a="1"/>
  <c r="AG48" i="1" s="1"/>
  <c r="AH48" i="1" a="1"/>
  <c r="AH48" i="1" s="1"/>
  <c r="AF48" i="1" a="1"/>
  <c r="AF48" i="1" s="1"/>
  <c r="AF28" i="1" a="1"/>
  <c r="AF28" i="1" s="1"/>
  <c r="AH28" i="1" a="1"/>
  <c r="AH28" i="1" s="1"/>
  <c r="AG28" i="1" a="1"/>
  <c r="AG28" i="1" s="1"/>
  <c r="AG20" i="1" a="1"/>
  <c r="AG20" i="1" s="1"/>
  <c r="AH20" i="1" a="1"/>
  <c r="AH20" i="1" s="1"/>
  <c r="AF20" i="1" a="1"/>
  <c r="AF20" i="1" s="1"/>
  <c r="AF13" i="1" a="1"/>
  <c r="AF13" i="1" s="1"/>
  <c r="AG13" i="1" a="1"/>
  <c r="AG13" i="1" s="1"/>
  <c r="AH13" i="1" a="1"/>
  <c r="AH13" i="1" s="1"/>
  <c r="AF23" i="1" a="1"/>
  <c r="AF23" i="1" s="1"/>
  <c r="AG23" i="1" a="1"/>
  <c r="AG23" i="1" s="1"/>
  <c r="AH23" i="1" a="1"/>
  <c r="AH23" i="1" s="1"/>
  <c r="AF39" i="1" a="1"/>
  <c r="AF39" i="1" s="1"/>
  <c r="AG39" i="1" a="1"/>
  <c r="AG39" i="1" s="1"/>
  <c r="AH39" i="1" a="1"/>
  <c r="AH39" i="1" s="1"/>
  <c r="AF15" i="1" a="1"/>
  <c r="AF15" i="1" s="1"/>
  <c r="AG15" i="1" a="1"/>
  <c r="AG15" i="1" s="1"/>
  <c r="AH15" i="1" a="1"/>
  <c r="AH15" i="1" s="1"/>
  <c r="AG29" i="1" a="1"/>
  <c r="AG29" i="1" s="1"/>
  <c r="AH29" i="1" a="1"/>
  <c r="AH29" i="1" s="1"/>
  <c r="AF29" i="1" a="1"/>
  <c r="AF29" i="1" s="1"/>
  <c r="AG30" i="1" a="1"/>
  <c r="AG30" i="1" s="1"/>
  <c r="AF30" i="1" a="1"/>
  <c r="AF30" i="1" s="1"/>
  <c r="AH30" i="1" a="1"/>
  <c r="AH30" i="1" s="1"/>
  <c r="AF38" i="1" a="1"/>
  <c r="AF38" i="1" s="1"/>
  <c r="AH38" i="1" a="1"/>
  <c r="AH38" i="1" s="1"/>
  <c r="AG38" i="1" a="1"/>
  <c r="AG38" i="1" s="1"/>
  <c r="AH17" i="1" a="1"/>
  <c r="AH17" i="1" s="1"/>
  <c r="AG17" i="1" a="1"/>
  <c r="AG17" i="1" s="1"/>
  <c r="AF17" i="1" a="1"/>
  <c r="AF17" i="1" s="1"/>
  <c r="AH42" i="1" a="1"/>
  <c r="AH42" i="1" s="1"/>
  <c r="AF42" i="1" a="1"/>
  <c r="AF42" i="1" s="1"/>
  <c r="AG42" i="1" a="1"/>
  <c r="AG42" i="1" s="1"/>
  <c r="AH16" i="1" a="1"/>
  <c r="AH16" i="1" s="1"/>
  <c r="AG16" i="1" a="1"/>
  <c r="AG16" i="1" s="1"/>
  <c r="AF16" i="1" a="1"/>
  <c r="AF16" i="1" s="1"/>
  <c r="AH34" i="1" a="1"/>
  <c r="AH34" i="1" s="1"/>
  <c r="AG34" i="1" a="1"/>
  <c r="AG34" i="1" s="1"/>
  <c r="AF34" i="1" a="1"/>
  <c r="AF34" i="1" s="1"/>
  <c r="AF50" i="1" a="1"/>
  <c r="AF50" i="1" s="1"/>
  <c r="AH50" i="1" a="1"/>
  <c r="AH50" i="1" s="1"/>
  <c r="AG50" i="1" a="1"/>
  <c r="AG50" i="1" s="1"/>
  <c r="AG7" i="1" a="1"/>
  <c r="AG7" i="1" s="1"/>
  <c r="AF7" i="1" a="1"/>
  <c r="AF7" i="1" s="1"/>
  <c r="AH7" i="1" a="1"/>
  <c r="AH7" i="1" s="1"/>
  <c r="AH33" i="1" a="1"/>
  <c r="AH33" i="1" s="1"/>
  <c r="AG33" i="1" a="1"/>
  <c r="AG33" i="1" s="1"/>
  <c r="AF33" i="1" a="1"/>
  <c r="AF33" i="1" s="1"/>
  <c r="AG21" i="1" a="1"/>
  <c r="AG21" i="1" s="1"/>
  <c r="AH21" i="1" a="1"/>
  <c r="AH21" i="1" s="1"/>
  <c r="AF21" i="1" a="1"/>
  <c r="AF21" i="1" s="1"/>
  <c r="AF49" i="1" a="1"/>
  <c r="AF49" i="1" s="1"/>
  <c r="AH49" i="1" a="1"/>
  <c r="AH49" i="1" s="1"/>
  <c r="AG49" i="1" a="1"/>
  <c r="AG49" i="1" s="1"/>
  <c r="AG8" i="1" a="1"/>
  <c r="AG8" i="1" s="1"/>
  <c r="AF8" i="1" a="1"/>
  <c r="AF8" i="1" s="1"/>
  <c r="AH8" i="1" a="1"/>
  <c r="AH8" i="1" s="1"/>
  <c r="AG19" i="1" a="1"/>
  <c r="AG19" i="1" s="1"/>
  <c r="AH19" i="1" a="1"/>
  <c r="AH19" i="1" s="1"/>
  <c r="AF19" i="1" a="1"/>
  <c r="AF19" i="1" s="1"/>
  <c r="AF24" i="1" a="1"/>
  <c r="AF24" i="1" s="1"/>
  <c r="AG24" i="1" a="1"/>
  <c r="AG24" i="1" s="1"/>
  <c r="AH24" i="1" a="1"/>
  <c r="AH24" i="1" s="1"/>
  <c r="AG11" i="1" a="1"/>
  <c r="AG11" i="1" s="1"/>
  <c r="AF11" i="1" a="1"/>
  <c r="AF11" i="1" s="1"/>
  <c r="AH11" i="1" a="1"/>
  <c r="AH11" i="1" s="1"/>
  <c r="AF58" i="1" a="1"/>
  <c r="AF58" i="1" s="1"/>
  <c r="AH58" i="1" a="1"/>
  <c r="AH58" i="1" s="1"/>
  <c r="AG58" i="1" a="1"/>
  <c r="AG58" i="1" s="1"/>
  <c r="AF32" i="1" a="1"/>
  <c r="AF32" i="1" s="1"/>
  <c r="AH32" i="1" a="1"/>
  <c r="AH32" i="1" s="1"/>
  <c r="AG32" i="1" a="1"/>
  <c r="AG32" i="1" s="1"/>
  <c r="AF9" i="1" a="1"/>
  <c r="AF9" i="1" s="1"/>
  <c r="AG9" i="1" a="1"/>
  <c r="AG9" i="1" s="1"/>
  <c r="AH9" i="1" a="1"/>
  <c r="AH9" i="1" s="1"/>
  <c r="AH47" i="1" a="1"/>
  <c r="AH47" i="1" s="1"/>
  <c r="AF47" i="1" a="1"/>
  <c r="AF47" i="1" s="1"/>
  <c r="AG47" i="1" a="1"/>
  <c r="AG47" i="1" s="1"/>
  <c r="AF57" i="1" a="1"/>
  <c r="AF57" i="1" s="1"/>
  <c r="AH57" i="1" a="1"/>
  <c r="AH57" i="1" s="1"/>
  <c r="AG57" i="1" a="1"/>
  <c r="AG57" i="1" s="1"/>
  <c r="AG26" i="1" a="1"/>
  <c r="AG26" i="1" s="1"/>
  <c r="AF26" i="1" a="1"/>
  <c r="AF26" i="1" s="1"/>
  <c r="AH26" i="1" a="1"/>
  <c r="AH26" i="1" s="1"/>
  <c r="AF10" i="1" a="1"/>
  <c r="AF10" i="1" s="1"/>
  <c r="AG10" i="1" a="1"/>
  <c r="AG10" i="1" s="1"/>
  <c r="AH10" i="1" a="1"/>
  <c r="AH10" i="1" s="1"/>
  <c r="AF2" i="1" a="1"/>
  <c r="AF2" i="1" s="1"/>
  <c r="AG2" i="1" a="1"/>
  <c r="AG2" i="1" s="1"/>
  <c r="AH2" i="1" a="1"/>
  <c r="AH2" i="1" s="1"/>
  <c r="AF44" i="1" a="1"/>
  <c r="AF44" i="1" s="1"/>
  <c r="AG44" i="1" a="1"/>
  <c r="AG44" i="1" s="1"/>
  <c r="AH44" i="1" a="1"/>
  <c r="AH44" i="1" s="1"/>
  <c r="AH5" i="1" a="1"/>
  <c r="AH5" i="1" s="1"/>
  <c r="AG5" i="1" a="1"/>
  <c r="AG5" i="1" s="1"/>
  <c r="AF5" i="1" a="1"/>
  <c r="AF5" i="1" s="1"/>
  <c r="AF52" i="1" a="1"/>
  <c r="AF52" i="1" s="1"/>
  <c r="AH52" i="1" a="1"/>
  <c r="AH52" i="1" s="1"/>
  <c r="AG52" i="1" a="1"/>
  <c r="AG52" i="1" s="1"/>
  <c r="AF53" i="1" a="1"/>
  <c r="AF53" i="1" s="1"/>
  <c r="AH53" i="1" a="1"/>
  <c r="AH53" i="1" s="1"/>
  <c r="AG53" i="1" a="1"/>
  <c r="AG53" i="1" s="1"/>
  <c r="AH3" i="1" a="1"/>
  <c r="AH3" i="1" s="1"/>
  <c r="AF3" i="1" a="1"/>
  <c r="AF3" i="1" s="1"/>
  <c r="AG3" i="1" a="1"/>
  <c r="AG3" i="1" s="1"/>
  <c r="AF35" i="1" a="1"/>
  <c r="AF35" i="1" s="1"/>
  <c r="AH35" i="1" a="1"/>
  <c r="AH35" i="1" s="1"/>
  <c r="AG35" i="1" a="1"/>
  <c r="AG35" i="1" s="1"/>
  <c r="AH45" i="1" a="1"/>
  <c r="AH45" i="1" s="1"/>
  <c r="AG45" i="1" a="1"/>
  <c r="AG45" i="1" s="1"/>
  <c r="AF45" i="1" a="1"/>
  <c r="AF45" i="1" s="1"/>
  <c r="AF36" i="1" a="1"/>
  <c r="AF36" i="1" s="1"/>
  <c r="AH36" i="1" a="1"/>
  <c r="AH36" i="1" s="1"/>
  <c r="AG36" i="1" a="1"/>
  <c r="AG36" i="1" s="1"/>
  <c r="AF41" i="1" a="1"/>
  <c r="AF41" i="1" s="1"/>
  <c r="AH41" i="1" a="1"/>
  <c r="AH41" i="1" s="1"/>
  <c r="AG41" i="1" a="1"/>
  <c r="AG41" i="1" s="1"/>
  <c r="AH18" i="1" a="1"/>
  <c r="AH18" i="1" s="1"/>
  <c r="AF18" i="1" a="1"/>
  <c r="AF18" i="1" s="1"/>
  <c r="AG18" i="1" a="1"/>
  <c r="AG18" i="1" s="1"/>
  <c r="AF54" i="1" a="1"/>
  <c r="AF54" i="1" s="1"/>
  <c r="AH54" i="1" a="1"/>
  <c r="AH54" i="1" s="1"/>
  <c r="AG54" i="1" a="1"/>
  <c r="AG54" i="1" s="1"/>
  <c r="AF14" i="1" a="1"/>
  <c r="AF14" i="1" s="1"/>
  <c r="AH14" i="1" a="1"/>
  <c r="AH14" i="1" s="1"/>
  <c r="AG14" i="1" a="1"/>
  <c r="AG14" i="1" s="1"/>
  <c r="AG55" i="1" a="1"/>
  <c r="AG55" i="1" s="1"/>
  <c r="AF55" i="1" a="1"/>
  <c r="AF55" i="1" s="1"/>
  <c r="AH55" i="1" a="1"/>
  <c r="AH55" i="1" s="1"/>
  <c r="AG40" i="1" a="1"/>
  <c r="AG40" i="1" s="1"/>
  <c r="AF40" i="1" a="1"/>
  <c r="AF40" i="1" s="1"/>
  <c r="AH40" i="1" a="1"/>
  <c r="AH40" i="1" s="1"/>
  <c r="AH43" i="1" a="1"/>
  <c r="AH43" i="1" s="1"/>
  <c r="AF43" i="1" a="1"/>
  <c r="AF43" i="1" s="1"/>
  <c r="AG43" i="1" a="1"/>
  <c r="AG43" i="1" s="1"/>
  <c r="AF51" i="1" a="1"/>
  <c r="AF51" i="1" s="1"/>
  <c r="AH51" i="1" a="1"/>
  <c r="AH51" i="1" s="1"/>
  <c r="AG51" i="1" a="1"/>
  <c r="AG51" i="1" s="1"/>
  <c r="AG56" i="1" a="1"/>
  <c r="AG56" i="1" s="1"/>
  <c r="AF56" i="1" a="1"/>
  <c r="AF56" i="1" s="1"/>
  <c r="AH56" i="1" a="1"/>
  <c r="AH56" i="1" s="1"/>
  <c r="AF12" i="1" a="1"/>
  <c r="AF12" i="1" s="1"/>
  <c r="AG12" i="1" a="1"/>
  <c r="AG12" i="1" s="1"/>
  <c r="AH12" i="1" a="1"/>
  <c r="AH12" i="1" s="1"/>
  <c r="AH31" i="1" a="1"/>
  <c r="AH31" i="1" s="1"/>
  <c r="AF31" i="1" a="1"/>
  <c r="AF31" i="1" s="1"/>
  <c r="AG31" i="1" a="1"/>
  <c r="AG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<sst xmlns="http://schemas.openxmlformats.org/spreadsheetml/2006/main" count="97" uniqueCount="46">
  <si>
    <t>Year</t>
  </si>
  <si>
    <t>Month</t>
  </si>
  <si>
    <t>fmmocwt</t>
  </si>
  <si>
    <t>June</t>
  </si>
  <si>
    <t>July</t>
  </si>
  <si>
    <t>August</t>
  </si>
  <si>
    <t>October</t>
  </si>
  <si>
    <t>November</t>
  </si>
  <si>
    <t>December</t>
  </si>
  <si>
    <t xml:space="preserve">September </t>
  </si>
  <si>
    <t>January</t>
  </si>
  <si>
    <t>February</t>
  </si>
  <si>
    <t>March</t>
  </si>
  <si>
    <t>April</t>
  </si>
  <si>
    <t>May</t>
  </si>
  <si>
    <t>MonthName</t>
  </si>
  <si>
    <t>Date</t>
  </si>
  <si>
    <t>Jeminy_Q</t>
  </si>
  <si>
    <t>Cousins_Q</t>
  </si>
  <si>
    <t>Legals_Q</t>
  </si>
  <si>
    <t>FreshBetter_Q</t>
  </si>
  <si>
    <t>Greens_Q</t>
  </si>
  <si>
    <t>Jeminy_P</t>
  </si>
  <si>
    <t>Cousins_P</t>
  </si>
  <si>
    <t>Legals_P</t>
  </si>
  <si>
    <t>FreshBetter_P</t>
  </si>
  <si>
    <t>Greens_P</t>
  </si>
  <si>
    <t>fmmogal</t>
  </si>
  <si>
    <t>Market_V</t>
  </si>
  <si>
    <t>Market_Quantity</t>
  </si>
  <si>
    <t>Jeminy_R</t>
  </si>
  <si>
    <t>Legals_R</t>
  </si>
  <si>
    <t>Cousins_R</t>
  </si>
  <si>
    <t>FreshBetter_R</t>
  </si>
  <si>
    <t>Greens_R</t>
  </si>
  <si>
    <t>All_Other_V</t>
  </si>
  <si>
    <t>HHI</t>
  </si>
  <si>
    <t>Jeminy_Share</t>
  </si>
  <si>
    <t>All_Other_Share</t>
  </si>
  <si>
    <t>Greens_Share</t>
  </si>
  <si>
    <t>FreshBetter_Share</t>
  </si>
  <si>
    <t>Legals_Share</t>
  </si>
  <si>
    <t>Cousins_Share</t>
  </si>
  <si>
    <t>CR2</t>
  </si>
  <si>
    <t>CR4</t>
  </si>
  <si>
    <t>Market_V_Corrected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</si>
</sst>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.0000"/>
    <numFmt numFmtId="165" formatCode="0.000000"/>
    <numFmt numFmtId="166" formatCode="0.000"/>
  </numFmts>
  <fonts count="3" x14ac:knownFonts="1">
    <font>
      <sz val="11"/>
      <name val="Calibri"/>
    </font>
    <font>
      <sz val="11"/>
      <name val="Calibri"/>
    </font>
    <font>
      <b/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1" fontId="0" fillId="0" borderId="1" xfId="0" applyNumberFormat="1" applyBorder="1"/>
    <xf numFmtId="2" fontId="0" fillId="0" borderId="1" xfId="0" applyNumberFormat="1" applyBorder="1"/>
    <xf numFmtId="0" fontId="0" fillId="2" borderId="0" xfId="0" applyFill="1"/>
    <xf numFmtId="14" fontId="0" fillId="2" borderId="1" xfId="0" applyNumberFormat="1" applyFill="1" applyBorder="1"/>
    <xf numFmtId="14" fontId="0" fillId="0" borderId="0" xfId="0" applyNumberFormat="1"/>
    <xf numFmtId="2" fontId="0" fillId="0" borderId="0" xfId="0" applyNumberFormat="1"/>
    <xf numFmtId="0" fontId="0" fillId="3" borderId="0" xfId="0" applyFill="1"/>
    <xf numFmtId="44" fontId="0" fillId="3" borderId="1" xfId="1" applyFont="1" applyFill="1" applyBorder="1"/>
    <xf numFmtId="0" fontId="0" fillId="4" borderId="0" xfId="0" applyFill="1"/>
    <xf numFmtId="0" fontId="2" fillId="5" borderId="0" xfId="0" applyFont="1" applyFill="1"/>
    <xf numFmtId="44" fontId="0" fillId="5" borderId="1" xfId="1" applyFont="1" applyFill="1" applyBorder="1"/>
    <xf numFmtId="0" fontId="0" fillId="5" borderId="0" xfId="0" applyFill="1"/>
    <xf numFmtId="165" fontId="0" fillId="4" borderId="0" xfId="0" applyNumberFormat="1" applyFill="1"/>
    <xf numFmtId="166" fontId="0" fillId="4" borderId="0" xfId="0" applyNumberFormat="1" applyFill="1"/>
    <xf numFmtId="0" fontId="0" fillId="6" borderId="0" xfId="0" applyFill="1"/>
    <xf numFmtId="0" fontId="0" fillId="6" borderId="1" xfId="1" applyNumberFormat="1" applyFont="1" applyFill="1" applyBorder="1"/>
    <xf numFmtId="164" fontId="0" fillId="6" borderId="1" xfId="1" applyNumberFormat="1" applyFont="1" applyFill="1" applyBorder="1"/>
    <xf numFmtId="2" fontId="0" fillId="2" borderId="0" xfId="0" applyNumberFormat="1" applyFill="1"/>
    <xf numFmtId="0" fontId="2" fillId="0" borderId="0" xfId="0" applyFont="1" applyFill="1"/>
    <xf numFmtId="44" fontId="0" fillId="0" borderId="1" xfId="1" applyFont="1" applyFill="1" applyBorder="1"/>
    <xf numFmtId="0" fontId="0" fillId="0" borderId="0" xfId="0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1.xml"/><Relationship Id="rId7" Type="http://schemas.openxmlformats.org/officeDocument/2006/relationships/theme" Target="theme/theme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4.xml"/><Relationship Id="rId11" Type="http://schemas.openxmlformats.org/officeDocument/2006/relationships/calcChain" Target="calcChain.xml"/><Relationship Id="rId5" Type="http://schemas.openxmlformats.org/officeDocument/2006/relationships/worksheet" Target="worksheets/sheet2.xml"/><Relationship Id="rId10" Type="http://schemas.openxmlformats.org/officeDocument/2006/relationships/sheetMetadata" Target="metadata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HHI of Colorado Milk Market Over Time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raw_data!$AF$1</c:f>
              <c:strCache>
                <c:ptCount val="1"/>
                <c:pt idx="0">
                  <c:v>HHI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raw_data!$AF$2:$AF$58</c:f>
              <c:numCache>
                <c:formatCode>0.000</c:formatCode>
                <c:ptCount val="57"/>
                <c:pt idx="0">
                  <c:v>1825.6886945700405</c:v>
                </c:pt>
                <c:pt idx="1">
                  <c:v>1838.768913504327</c:v>
                </c:pt>
                <c:pt idx="2">
                  <c:v>1847.8247143669066</c:v>
                </c:pt>
                <c:pt idx="3">
                  <c:v>1835.9343176493794</c:v>
                </c:pt>
                <c:pt idx="4">
                  <c:v>1833.5693198079587</c:v>
                </c:pt>
                <c:pt idx="5">
                  <c:v>1842.6264627445585</c:v>
                </c:pt>
                <c:pt idx="6">
                  <c:v>1844.1593412589016</c:v>
                </c:pt>
                <c:pt idx="7">
                  <c:v>1853.9761894617866</c:v>
                </c:pt>
                <c:pt idx="8">
                  <c:v>1845.0811426394941</c:v>
                </c:pt>
                <c:pt idx="9">
                  <c:v>1858.2761212671189</c:v>
                </c:pt>
                <c:pt idx="10">
                  <c:v>1862.7691596750408</c:v>
                </c:pt>
                <c:pt idx="11">
                  <c:v>1868.3977808588104</c:v>
                </c:pt>
                <c:pt idx="12">
                  <c:v>1864.253781208997</c:v>
                </c:pt>
                <c:pt idx="13">
                  <c:v>1864.843625406585</c:v>
                </c:pt>
                <c:pt idx="14">
                  <c:v>1889.22322994513</c:v>
                </c:pt>
                <c:pt idx="15">
                  <c:v>1888.0012234444609</c:v>
                </c:pt>
                <c:pt idx="16">
                  <c:v>1881.9982305786023</c:v>
                </c:pt>
                <c:pt idx="17">
                  <c:v>1872.103484288295</c:v>
                </c:pt>
                <c:pt idx="18">
                  <c:v>1897.0790724348985</c:v>
                </c:pt>
                <c:pt idx="19">
                  <c:v>1914.2184900366406</c:v>
                </c:pt>
                <c:pt idx="20">
                  <c:v>1927.7850857530418</c:v>
                </c:pt>
                <c:pt idx="21">
                  <c:v>1906.9710824741469</c:v>
                </c:pt>
                <c:pt idx="22">
                  <c:v>1900.4357902742902</c:v>
                </c:pt>
                <c:pt idx="23">
                  <c:v>1942.6433036940164</c:v>
                </c:pt>
                <c:pt idx="24">
                  <c:v>1952.4754437962258</c:v>
                </c:pt>
                <c:pt idx="25">
                  <c:v>1953.5607003974733</c:v>
                </c:pt>
                <c:pt idx="26">
                  <c:v>1936.6603206451812</c:v>
                </c:pt>
                <c:pt idx="27">
                  <c:v>1949.8890583444891</c:v>
                </c:pt>
                <c:pt idx="28">
                  <c:v>1949.5041086715278</c:v>
                </c:pt>
                <c:pt idx="29">
                  <c:v>1952.0728797596435</c:v>
                </c:pt>
                <c:pt idx="30">
                  <c:v>1912.686037115589</c:v>
                </c:pt>
                <c:pt idx="31">
                  <c:v>1947.4673863280177</c:v>
                </c:pt>
                <c:pt idx="32">
                  <c:v>1950.1023435241339</c:v>
                </c:pt>
                <c:pt idx="33">
                  <c:v>1938.6744530550939</c:v>
                </c:pt>
                <c:pt idx="34">
                  <c:v>1938.7631263833284</c:v>
                </c:pt>
                <c:pt idx="35">
                  <c:v>1947.1524436623461</c:v>
                </c:pt>
                <c:pt idx="36">
                  <c:v>1933.7869276694423</c:v>
                </c:pt>
                <c:pt idx="37">
                  <c:v>1967.0146416570001</c:v>
                </c:pt>
                <c:pt idx="38">
                  <c:v>1970.3906843652212</c:v>
                </c:pt>
                <c:pt idx="39">
                  <c:v>1929.777229397715</c:v>
                </c:pt>
                <c:pt idx="40">
                  <c:v>1967.0293243353713</c:v>
                </c:pt>
                <c:pt idx="41">
                  <c:v>2175.7792026975148</c:v>
                </c:pt>
                <c:pt idx="42">
                  <c:v>2217.3245607597219</c:v>
                </c:pt>
                <c:pt idx="43">
                  <c:v>2280.143241542638</c:v>
                </c:pt>
                <c:pt idx="44">
                  <c:v>2233.5372657258463</c:v>
                </c:pt>
                <c:pt idx="45">
                  <c:v>2158.0183199981552</c:v>
                </c:pt>
                <c:pt idx="46">
                  <c:v>1912.7331408529733</c:v>
                </c:pt>
                <c:pt idx="47">
                  <c:v>1912.9263427254696</c:v>
                </c:pt>
                <c:pt idx="48">
                  <c:v>1911.5695004012575</c:v>
                </c:pt>
                <c:pt idx="49">
                  <c:v>1905.1501273729475</c:v>
                </c:pt>
                <c:pt idx="50">
                  <c:v>1891.0806612810989</c:v>
                </c:pt>
                <c:pt idx="51">
                  <c:v>1925.264685043179</c:v>
                </c:pt>
                <c:pt idx="52">
                  <c:v>1898.8931910458869</c:v>
                </c:pt>
                <c:pt idx="53">
                  <c:v>1924.126372641563</c:v>
                </c:pt>
                <c:pt idx="54">
                  <c:v>1983.6334534291257</c:v>
                </c:pt>
                <c:pt idx="55">
                  <c:v>1990.4109516995986</c:v>
                </c:pt>
                <c:pt idx="56">
                  <c:v>1998.5724694723251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2-4693-8082-4B69317AF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0800527"/>
        <c:axId val="1490797167"/>
      </c:lineChart>
      <c:dateAx>
        <c:axId val="1490800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0797167"/>
        <c:crosses val="autoZero"/>
        <c:auto val="1"/>
        <c:lblOffset val="100"/>
        <c:baseTimeUnit val="months"/>
      </c:dateAx>
      <c:valAx>
        <c:axId val="1490797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HHI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0800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/>
              <a:t>Concentration Ratios (Two- and Four-Firm) Over Time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raw_data!$AG$1</c:f>
              <c:strCache>
                <c:ptCount val="1"/>
                <c:pt idx="0">
                  <c:v>CR2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raw_data!$AG$2:$AG$58</c:f>
              <c:numCache>
                <c:formatCode>0.000000</c:formatCode>
                <c:ptCount val="57"/>
                <c:pt idx="0">
                  <c:v>0.46272024764145997</c:v>
                </c:pt>
                <c:pt idx="1">
                  <c:v>0.46315074948045121</c:v>
                </c:pt>
                <c:pt idx="2">
                  <c:v>0.46919614148824385</c:v>
                </c:pt>
                <c:pt idx="3">
                  <c:v>0.46543275985999799</c:v>
                </c:pt>
                <c:pt idx="4">
                  <c:v>0.46289894696253042</c:v>
                </c:pt>
                <c:pt idx="5">
                  <c:v>0.46338899409378387</c:v>
                </c:pt>
                <c:pt idx="6">
                  <c:v>0.46805252934541808</c:v>
                </c:pt>
                <c:pt idx="7">
                  <c:v>0.47056996653596916</c:v>
                </c:pt>
                <c:pt idx="8">
                  <c:v>0.46588933618061518</c:v>
                </c:pt>
                <c:pt idx="9">
                  <c:v>0.46983097358014225</c:v>
                </c:pt>
                <c:pt idx="10">
                  <c:v>0.46491920276360532</c:v>
                </c:pt>
                <c:pt idx="11">
                  <c:v>0.47299057869188399</c:v>
                </c:pt>
                <c:pt idx="12">
                  <c:v>0.47041550720763115</c:v>
                </c:pt>
                <c:pt idx="13">
                  <c:v>0.46545415828669312</c:v>
                </c:pt>
                <c:pt idx="14">
                  <c:v>0.47573014918786638</c:v>
                </c:pt>
                <c:pt idx="15">
                  <c:v>0.48153501722656311</c:v>
                </c:pt>
                <c:pt idx="16">
                  <c:v>0.47764080183151797</c:v>
                </c:pt>
                <c:pt idx="17">
                  <c:v>0.47263423305963015</c:v>
                </c:pt>
                <c:pt idx="18">
                  <c:v>0.4790263146082458</c:v>
                </c:pt>
                <c:pt idx="19">
                  <c:v>0.48382018862042375</c:v>
                </c:pt>
                <c:pt idx="20">
                  <c:v>0.48515763071374696</c:v>
                </c:pt>
                <c:pt idx="21">
                  <c:v>0.47833389255286063</c:v>
                </c:pt>
                <c:pt idx="22">
                  <c:v>0.47627724956284645</c:v>
                </c:pt>
                <c:pt idx="23">
                  <c:v>0.48421088122320788</c:v>
                </c:pt>
                <c:pt idx="24">
                  <c:v>0.48461853977664487</c:v>
                </c:pt>
                <c:pt idx="25">
                  <c:v>0.48095229127881034</c:v>
                </c:pt>
                <c:pt idx="26">
                  <c:v>0.47711460123520405</c:v>
                </c:pt>
                <c:pt idx="27">
                  <c:v>0.48768061388736361</c:v>
                </c:pt>
                <c:pt idx="28">
                  <c:v>0.48122664891793177</c:v>
                </c:pt>
                <c:pt idx="29">
                  <c:v>0.48317586576342719</c:v>
                </c:pt>
                <c:pt idx="30">
                  <c:v>0.46905445972370385</c:v>
                </c:pt>
                <c:pt idx="31">
                  <c:v>0.48026846032040871</c:v>
                </c:pt>
                <c:pt idx="32">
                  <c:v>0.48207476795349546</c:v>
                </c:pt>
                <c:pt idx="33">
                  <c:v>0.4769678671863874</c:v>
                </c:pt>
                <c:pt idx="34">
                  <c:v>0.483261601651096</c:v>
                </c:pt>
                <c:pt idx="35">
                  <c:v>0.48522971169089929</c:v>
                </c:pt>
                <c:pt idx="36">
                  <c:v>0.48311608706138781</c:v>
                </c:pt>
                <c:pt idx="37">
                  <c:v>0.49141430996012181</c:v>
                </c:pt>
                <c:pt idx="38">
                  <c:v>0.4943828414220004</c:v>
                </c:pt>
                <c:pt idx="39">
                  <c:v>0.47461051212919858</c:v>
                </c:pt>
                <c:pt idx="40">
                  <c:v>0.49143988232258373</c:v>
                </c:pt>
                <c:pt idx="41">
                  <c:v>0.52475185424819681</c:v>
                </c:pt>
                <c:pt idx="42">
                  <c:v>0.54401585113022577</c:v>
                </c:pt>
                <c:pt idx="43">
                  <c:v>0.5467336361715267</c:v>
                </c:pt>
                <c:pt idx="44">
                  <c:v>0.53333525674067184</c:v>
                </c:pt>
                <c:pt idx="45">
                  <c:v>0.54616586956711777</c:v>
                </c:pt>
                <c:pt idx="46">
                  <c:v>0.48046244613679545</c:v>
                </c:pt>
                <c:pt idx="47">
                  <c:v>0.47485113710296889</c:v>
                </c:pt>
                <c:pt idx="48">
                  <c:v>0.47770004986738546</c:v>
                </c:pt>
                <c:pt idx="49">
                  <c:v>0.4787801674517973</c:v>
                </c:pt>
                <c:pt idx="50">
                  <c:v>0.47188374861996696</c:v>
                </c:pt>
                <c:pt idx="51">
                  <c:v>0.47742336939736263</c:v>
                </c:pt>
                <c:pt idx="52">
                  <c:v>0.47526302672366427</c:v>
                </c:pt>
                <c:pt idx="53">
                  <c:v>0.48256101259993145</c:v>
                </c:pt>
                <c:pt idx="54">
                  <c:v>0.49458209289305266</c:v>
                </c:pt>
                <c:pt idx="55">
                  <c:v>0.49355095375277813</c:v>
                </c:pt>
                <c:pt idx="56">
                  <c:v>0.49528110764254396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98-4D0C-88A8-625016AF1FE3}"/>
            </c:ext>
          </c:extLst>
        </c:ser>
        <c:ser>
          <c:idx val="1"/>
          <c:order val="1"/>
          <c:tx>
            <c:strRef>
              <c:f>raw_data!$AH$1</c:f>
              <c:strCache>
                <c:ptCount val="1"/>
                <c:pt idx="0">
                  <c:v>CR4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raw_data!$AH$2:$AH$58</c:f>
              <c:numCache>
                <c:formatCode>0.000000</c:formatCode>
                <c:ptCount val="57"/>
                <c:pt idx="0">
                  <c:v>0.77126547550051283</c:v>
                </c:pt>
                <c:pt idx="1">
                  <c:v>0.77619930559513883</c:v>
                </c:pt>
                <c:pt idx="2">
                  <c:v>0.78424727397459049</c:v>
                </c:pt>
                <c:pt idx="3">
                  <c:v>0.77778148203554676</c:v>
                </c:pt>
                <c:pt idx="4">
                  <c:v>0.77539063547969989</c:v>
                </c:pt>
                <c:pt idx="5">
                  <c:v>0.77776665475746176</c:v>
                </c:pt>
                <c:pt idx="6">
                  <c:v>0.77936531036743339</c:v>
                </c:pt>
                <c:pt idx="7">
                  <c:v>0.78465939583458888</c:v>
                </c:pt>
                <c:pt idx="8">
                  <c:v>0.78363832500574859</c:v>
                </c:pt>
                <c:pt idx="9">
                  <c:v>0.78959210349519648</c:v>
                </c:pt>
                <c:pt idx="10">
                  <c:v>0.7846132351125521</c:v>
                </c:pt>
                <c:pt idx="11">
                  <c:v>0.79585779562892522</c:v>
                </c:pt>
                <c:pt idx="12">
                  <c:v>0.79522330042892708</c:v>
                </c:pt>
                <c:pt idx="13">
                  <c:v>0.79594278230891524</c:v>
                </c:pt>
                <c:pt idx="14">
                  <c:v>0.80163719831076441</c:v>
                </c:pt>
                <c:pt idx="15">
                  <c:v>0.80092229288768479</c:v>
                </c:pt>
                <c:pt idx="16">
                  <c:v>0.79998987572078795</c:v>
                </c:pt>
                <c:pt idx="17">
                  <c:v>0.79446956402210001</c:v>
                </c:pt>
                <c:pt idx="18">
                  <c:v>0.79480405717084612</c:v>
                </c:pt>
                <c:pt idx="19">
                  <c:v>0.80126922740711504</c:v>
                </c:pt>
                <c:pt idx="20">
                  <c:v>0.80586402556994274</c:v>
                </c:pt>
                <c:pt idx="21">
                  <c:v>0.8037452781397928</c:v>
                </c:pt>
                <c:pt idx="22">
                  <c:v>0.80559289733206729</c:v>
                </c:pt>
                <c:pt idx="23">
                  <c:v>0.81466758722642807</c:v>
                </c:pt>
                <c:pt idx="24">
                  <c:v>0.8263353595112517</c:v>
                </c:pt>
                <c:pt idx="25">
                  <c:v>0.82209612854400793</c:v>
                </c:pt>
                <c:pt idx="26">
                  <c:v>0.81818231747512793</c:v>
                </c:pt>
                <c:pt idx="27">
                  <c:v>0.82067377828246402</c:v>
                </c:pt>
                <c:pt idx="28">
                  <c:v>0.81920560669631626</c:v>
                </c:pt>
                <c:pt idx="29">
                  <c:v>0.82281084289843809</c:v>
                </c:pt>
                <c:pt idx="30">
                  <c:v>0.80881847294536147</c:v>
                </c:pt>
                <c:pt idx="31">
                  <c:v>0.81828936638080874</c:v>
                </c:pt>
                <c:pt idx="32">
                  <c:v>0.80888741182754353</c:v>
                </c:pt>
                <c:pt idx="33">
                  <c:v>0.8166324875778963</c:v>
                </c:pt>
                <c:pt idx="34">
                  <c:v>0.81549847608408355</c:v>
                </c:pt>
                <c:pt idx="35">
                  <c:v>0.81931799957843543</c:v>
                </c:pt>
                <c:pt idx="36">
                  <c:v>0.81079343816440741</c:v>
                </c:pt>
                <c:pt idx="37">
                  <c:v>0.82247868868828222</c:v>
                </c:pt>
                <c:pt idx="38">
                  <c:v>0.82028794261777049</c:v>
                </c:pt>
                <c:pt idx="39">
                  <c:v>0.82405047662907438</c:v>
                </c:pt>
                <c:pt idx="40">
                  <c:v>0.82709612770805441</c:v>
                </c:pt>
                <c:pt idx="41">
                  <c:v>0.88570856831231737</c:v>
                </c:pt>
                <c:pt idx="42">
                  <c:v>0.87856974492211026</c:v>
                </c:pt>
                <c:pt idx="43">
                  <c:v>0.90250504291837785</c:v>
                </c:pt>
                <c:pt idx="44">
                  <c:v>0.88367978361706701</c:v>
                </c:pt>
                <c:pt idx="45">
                  <c:v>0.87034032494235525</c:v>
                </c:pt>
                <c:pt idx="46">
                  <c:v>0.80962393715629422</c:v>
                </c:pt>
                <c:pt idx="47">
                  <c:v>0.80786596407434474</c:v>
                </c:pt>
                <c:pt idx="48">
                  <c:v>0.81322850011110914</c:v>
                </c:pt>
                <c:pt idx="49">
                  <c:v>0.80709216042743692</c:v>
                </c:pt>
                <c:pt idx="50">
                  <c:v>0.80385233780868659</c:v>
                </c:pt>
                <c:pt idx="51">
                  <c:v>0.81112041411251457</c:v>
                </c:pt>
                <c:pt idx="52">
                  <c:v>0.80609870682706963</c:v>
                </c:pt>
                <c:pt idx="53">
                  <c:v>0.81426286986877461</c:v>
                </c:pt>
                <c:pt idx="54">
                  <c:v>0.83096706596444303</c:v>
                </c:pt>
                <c:pt idx="55">
                  <c:v>0.83047812443114521</c:v>
                </c:pt>
                <c:pt idx="56">
                  <c:v>0.83967568444056551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98-4D0C-88A8-625016AF1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4603647"/>
        <c:axId val="434599327"/>
      </c:lineChart>
      <c:dateAx>
        <c:axId val="4346036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599327"/>
        <c:crosses val="autoZero"/>
        <c:auto val="1"/>
        <c:lblOffset val="100"/>
        <c:baseTimeUnit val="months"/>
      </c:dateAx>
      <c:valAx>
        <c:axId val="43459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Concentration Ratio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4603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1" u="none" strike="noStrike" baseline="0">
                <a:effectLst/>
              </a:rPr>
              <a:t>Cousins Average Retail Milk Price, 2014–2019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raw_data!$I$1</c:f>
              <c:strCache>
                <c:ptCount val="1"/>
                <c:pt idx="0">
                  <c:v>Cousins_P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raw_data!$A$2:$A$58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raw_data!$I$2:$I$58</c:f>
              <c:numCache>
                <c:formatCode>0.00</c:formatCode>
                <c:ptCount val="57"/>
                <c:pt idx="0">
                  <c:v>6.284600602078438</c:v>
                </c:pt>
                <c:pt idx="1">
                  <c:v>6.2518519201278684</c:v>
                </c:pt>
                <c:pt idx="2">
                  <c:v>6.3125422492742533</c:v>
                </c:pt>
                <c:pt idx="3">
                  <c:v>6.6246011831283571</c:v>
                </c:pt>
                <c:pt idx="4">
                  <c:v>6.7716518803834909</c:v>
                </c:pt>
                <c:pt idx="5">
                  <c:v>6.1859071619749066</c:v>
                </c:pt>
                <c:pt idx="6">
                  <c:v>6.6109311239242547</c:v>
                </c:pt>
                <c:pt idx="7">
                  <c:v>6.7969703540563584</c:v>
                </c:pt>
                <c:pt idx="8">
                  <c:v>6.8117926699399947</c:v>
                </c:pt>
                <c:pt idx="9">
                  <c:v>6.8951748355388638</c:v>
                </c:pt>
                <c:pt idx="10">
                  <c:v>6.9392567354917523</c:v>
                </c:pt>
                <c:pt idx="11">
                  <c:v>6.8459580041408534</c:v>
                </c:pt>
                <c:pt idx="12">
                  <c:v>6.7582860492706294</c:v>
                </c:pt>
                <c:pt idx="13">
                  <c:v>6.6786619953870767</c:v>
                </c:pt>
                <c:pt idx="14">
                  <c:v>6.9159910798311204</c:v>
                </c:pt>
                <c:pt idx="15">
                  <c:v>6.9871567845821376</c:v>
                </c:pt>
                <c:pt idx="16">
                  <c:v>6.6576939256906504</c:v>
                </c:pt>
                <c:pt idx="17">
                  <c:v>6.3678823204517361</c:v>
                </c:pt>
                <c:pt idx="18">
                  <c:v>6.0681622314214696</c:v>
                </c:pt>
                <c:pt idx="19">
                  <c:v>6.4445587678194043</c:v>
                </c:pt>
                <c:pt idx="20">
                  <c:v>6.8471108381032941</c:v>
                </c:pt>
                <c:pt idx="21">
                  <c:v>7.2051313050508501</c:v>
                </c:pt>
                <c:pt idx="22">
                  <c:v>6.9179157410383221</c:v>
                </c:pt>
                <c:pt idx="23">
                  <c:v>6.6722899466753001</c:v>
                </c:pt>
                <c:pt idx="24">
                  <c:v>7.0958522283077237</c:v>
                </c:pt>
                <c:pt idx="25">
                  <c:v>7.0947859867811198</c:v>
                </c:pt>
                <c:pt idx="26">
                  <c:v>7.1907009642601007</c:v>
                </c:pt>
                <c:pt idx="27">
                  <c:v>7.2289286382675169</c:v>
                </c:pt>
                <c:pt idx="28">
                  <c:v>7.3900511836290361</c:v>
                </c:pt>
                <c:pt idx="29">
                  <c:v>7.0673702443122863</c:v>
                </c:pt>
                <c:pt idx="30">
                  <c:v>7.2396966963052751</c:v>
                </c:pt>
                <c:pt idx="31">
                  <c:v>7.2294476155996321</c:v>
                </c:pt>
                <c:pt idx="32">
                  <c:v>7.0038362195730208</c:v>
                </c:pt>
                <c:pt idx="33">
                  <c:v>7.261668083691597</c:v>
                </c:pt>
                <c:pt idx="34">
                  <c:v>7.2517549816370011</c:v>
                </c:pt>
                <c:pt idx="35">
                  <c:v>7.9030068777561189</c:v>
                </c:pt>
                <c:pt idx="36">
                  <c:v>8.1814719874858852</c:v>
                </c:pt>
                <c:pt idx="37">
                  <c:v>7.7970235091209412</c:v>
                </c:pt>
                <c:pt idx="38">
                  <c:v>7.9016629631519324</c:v>
                </c:pt>
                <c:pt idx="39">
                  <c:v>7.8293265286684033</c:v>
                </c:pt>
                <c:pt idx="40">
                  <c:v>6.2301859153985966</c:v>
                </c:pt>
                <c:pt idx="41">
                  <c:v>5.5620000000000003</c:v>
                </c:pt>
                <c:pt idx="42">
                  <c:v>5.9779999999999998</c:v>
                </c:pt>
                <c:pt idx="43">
                  <c:v>4.52698</c:v>
                </c:pt>
                <c:pt idx="44">
                  <c:v>4.1659199999999998</c:v>
                </c:pt>
                <c:pt idx="45">
                  <c:v>4.1577668393850322</c:v>
                </c:pt>
                <c:pt idx="46">
                  <c:v>4.6540119252443306</c:v>
                </c:pt>
                <c:pt idx="47">
                  <c:v>4.9194027317285531</c:v>
                </c:pt>
                <c:pt idx="48">
                  <c:v>4.9053528203725811</c:v>
                </c:pt>
                <c:pt idx="49">
                  <c:v>4.4373007884144782</c:v>
                </c:pt>
                <c:pt idx="50">
                  <c:v>4.4312295040965077</c:v>
                </c:pt>
                <c:pt idx="51">
                  <c:v>4.4481727573752403</c:v>
                </c:pt>
                <c:pt idx="52">
                  <c:v>4.4260873566150662</c:v>
                </c:pt>
                <c:pt idx="53">
                  <c:v>4.4228938275814054</c:v>
                </c:pt>
                <c:pt idx="54">
                  <c:v>4.4277574360609053</c:v>
                </c:pt>
                <c:pt idx="55">
                  <c:v>4.4371192329406739</c:v>
                </c:pt>
                <c:pt idx="56">
                  <c:v>4.1974651415944102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CB-4E94-B000-093F6D0FF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256927"/>
        <c:axId val="304261247"/>
      </c:lineChart>
      <c:dateAx>
        <c:axId val="3042569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261247"/>
        <c:crosses val="autoZero"/>
        <c:auto val="1"/>
        <c:lblOffset val="100"/>
        <c:baseTimeUnit val="months"/>
      </c:dateAx>
      <c:valAx>
        <c:axId val="304261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Price per gallon ($)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2569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i="1"/>
              <a:t>Price Comparison for Leading Retail Chains,</a:t>
            </a:r>
            <a:r>
              <a:rPr lang="en-US" i="1" baseline="0"/>
              <a:t> 2014-2019</a:t>
            </a:r>
            <a:endParaRPr lang="en-US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Retailer_Prices_Comparison!$B$1</c:f>
              <c:strCache>
                <c:ptCount val="1"/>
                <c:pt idx="0">
                  <c:v>Jeminy_P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Retailer_Prices_Comparison!$B$2:$B$58</c:f>
              <c:numCache>
                <c:formatCode>0.00</c:formatCode>
                <c:ptCount val="57"/>
                <c:pt idx="0">
                  <c:v>6.2808401812314987</c:v>
                </c:pt>
                <c:pt idx="1">
                  <c:v>6.3229056319952006</c:v>
                </c:pt>
                <c:pt idx="2">
                  <c:v>6.3107659497737876</c:v>
                </c:pt>
                <c:pt idx="3">
                  <c:v>6.6165169133186339</c:v>
                </c:pt>
                <c:pt idx="4">
                  <c:v>6.511229747867584</c:v>
                </c:pt>
                <c:pt idx="5">
                  <c:v>6.5673023910522446</c:v>
                </c:pt>
                <c:pt idx="6">
                  <c:v>6.4889223818302151</c:v>
                </c:pt>
                <c:pt idx="7">
                  <c:v>6.7027814524650573</c:v>
                </c:pt>
                <c:pt idx="8">
                  <c:v>6.6956837591409677</c:v>
                </c:pt>
                <c:pt idx="9">
                  <c:v>6.7002194709300991</c:v>
                </c:pt>
                <c:pt idx="10">
                  <c:v>6.7292337097644808</c:v>
                </c:pt>
                <c:pt idx="11">
                  <c:v>6.7178958734989163</c:v>
                </c:pt>
                <c:pt idx="12">
                  <c:v>6.664134671068191</c:v>
                </c:pt>
                <c:pt idx="13">
                  <c:v>6.6654191255331039</c:v>
                </c:pt>
                <c:pt idx="14">
                  <c:v>6.8878652793884276</c:v>
                </c:pt>
                <c:pt idx="15">
                  <c:v>6.8206060480594628</c:v>
                </c:pt>
                <c:pt idx="16">
                  <c:v>6.7187629524230958</c:v>
                </c:pt>
                <c:pt idx="17">
                  <c:v>6.2137171886682507</c:v>
                </c:pt>
                <c:pt idx="18">
                  <c:v>6.2883968144655222</c:v>
                </c:pt>
                <c:pt idx="19">
                  <c:v>6.6529619377136227</c:v>
                </c:pt>
                <c:pt idx="20">
                  <c:v>7.3026719111919398</c:v>
                </c:pt>
                <c:pt idx="21">
                  <c:v>7.5417790269851679</c:v>
                </c:pt>
                <c:pt idx="22">
                  <c:v>7.447619566822052</c:v>
                </c:pt>
                <c:pt idx="23">
                  <c:v>7.3740154190778728</c:v>
                </c:pt>
                <c:pt idx="24">
                  <c:v>7.2344180214166638</c:v>
                </c:pt>
                <c:pt idx="25">
                  <c:v>7.2374845482110972</c:v>
                </c:pt>
                <c:pt idx="26">
                  <c:v>7.2171445623159407</c:v>
                </c:pt>
                <c:pt idx="27">
                  <c:v>7.1625491860866548</c:v>
                </c:pt>
                <c:pt idx="28">
                  <c:v>7.2136508461713786</c:v>
                </c:pt>
                <c:pt idx="29">
                  <c:v>7.4450067843914027</c:v>
                </c:pt>
                <c:pt idx="30">
                  <c:v>7.4671201833724972</c:v>
                </c:pt>
                <c:pt idx="31">
                  <c:v>7.5787984478712076</c:v>
                </c:pt>
                <c:pt idx="32">
                  <c:v>8.0031377522945402</c:v>
                </c:pt>
                <c:pt idx="33">
                  <c:v>8.098919954705238</c:v>
                </c:pt>
                <c:pt idx="34">
                  <c:v>7.7954521450519563</c:v>
                </c:pt>
                <c:pt idx="35">
                  <c:v>7.8674907015562052</c:v>
                </c:pt>
                <c:pt idx="36">
                  <c:v>8.170887505412102</c:v>
                </c:pt>
                <c:pt idx="37">
                  <c:v>8.4902883232593531</c:v>
                </c:pt>
                <c:pt idx="38">
                  <c:v>8.640018767762184</c:v>
                </c:pt>
                <c:pt idx="39">
                  <c:v>8.3514777621984475</c:v>
                </c:pt>
                <c:pt idx="40">
                  <c:v>8.1476593731403355</c:v>
                </c:pt>
                <c:pt idx="41">
                  <c:v>6.2873802192687984</c:v>
                </c:pt>
                <c:pt idx="42">
                  <c:v>6.2589399999999999</c:v>
                </c:pt>
                <c:pt idx="43">
                  <c:v>6.2369541000000002</c:v>
                </c:pt>
                <c:pt idx="44">
                  <c:v>6.1958780000000004</c:v>
                </c:pt>
                <c:pt idx="45">
                  <c:v>6.0235979999999998</c:v>
                </c:pt>
                <c:pt idx="46">
                  <c:v>5.941407069277763</c:v>
                </c:pt>
                <c:pt idx="47">
                  <c:v>6.3070413204669951</c:v>
                </c:pt>
                <c:pt idx="48">
                  <c:v>6.2220646994829174</c:v>
                </c:pt>
                <c:pt idx="49">
                  <c:v>5.9047224724769594</c:v>
                </c:pt>
                <c:pt idx="50">
                  <c:v>5.8087895992279046</c:v>
                </c:pt>
                <c:pt idx="51">
                  <c:v>5.7132700605392452</c:v>
                </c:pt>
                <c:pt idx="52">
                  <c:v>5.6967332144260414</c:v>
                </c:pt>
                <c:pt idx="53">
                  <c:v>5.7364196823358533</c:v>
                </c:pt>
                <c:pt idx="54">
                  <c:v>5.6211645729541777</c:v>
                </c:pt>
                <c:pt idx="55">
                  <c:v>5.6843262502193452</c:v>
                </c:pt>
                <c:pt idx="56">
                  <c:v>5.6401825809955586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0B-462F-B488-2C81DCFD94E4}"/>
            </c:ext>
          </c:extLst>
        </c:ser>
        <c:ser>
          <c:idx val="1"/>
          <c:order val="1"/>
          <c:tx>
            <c:strRef>
              <c:f>Retailer_Prices_Comparison!$C$1</c:f>
              <c:strCache>
                <c:ptCount val="1"/>
                <c:pt idx="0">
                  <c:v>Cousins_P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Retailer_Prices_Comparison!$C$2:$C$58</c:f>
              <c:numCache>
                <c:formatCode>0.00</c:formatCode>
                <c:ptCount val="57"/>
                <c:pt idx="0">
                  <c:v>6.284600602078438</c:v>
                </c:pt>
                <c:pt idx="1">
                  <c:v>6.2518519201278684</c:v>
                </c:pt>
                <c:pt idx="2">
                  <c:v>6.3125422492742533</c:v>
                </c:pt>
                <c:pt idx="3">
                  <c:v>6.6246011831283571</c:v>
                </c:pt>
                <c:pt idx="4">
                  <c:v>6.7716518803834909</c:v>
                </c:pt>
                <c:pt idx="5">
                  <c:v>6.1859071619749066</c:v>
                </c:pt>
                <c:pt idx="6">
                  <c:v>6.6109311239242547</c:v>
                </c:pt>
                <c:pt idx="7">
                  <c:v>6.7969703540563584</c:v>
                </c:pt>
                <c:pt idx="8">
                  <c:v>6.8117926699399947</c:v>
                </c:pt>
                <c:pt idx="9">
                  <c:v>6.8951748355388638</c:v>
                </c:pt>
                <c:pt idx="10">
                  <c:v>6.9392567354917523</c:v>
                </c:pt>
                <c:pt idx="11">
                  <c:v>6.8459580041408534</c:v>
                </c:pt>
                <c:pt idx="12">
                  <c:v>6.7582860492706294</c:v>
                </c:pt>
                <c:pt idx="13">
                  <c:v>6.6786619953870767</c:v>
                </c:pt>
                <c:pt idx="14">
                  <c:v>6.915991079831123</c:v>
                </c:pt>
                <c:pt idx="15">
                  <c:v>6.9871567845821376</c:v>
                </c:pt>
                <c:pt idx="16">
                  <c:v>6.6576939256906504</c:v>
                </c:pt>
                <c:pt idx="17">
                  <c:v>6.3678823204517361</c:v>
                </c:pt>
                <c:pt idx="18">
                  <c:v>6.0681622314214696</c:v>
                </c:pt>
                <c:pt idx="19">
                  <c:v>6.4445587678194043</c:v>
                </c:pt>
                <c:pt idx="20">
                  <c:v>6.8471108381032941</c:v>
                </c:pt>
                <c:pt idx="21">
                  <c:v>7.2051313050508501</c:v>
                </c:pt>
                <c:pt idx="22">
                  <c:v>6.9179157410383221</c:v>
                </c:pt>
                <c:pt idx="23">
                  <c:v>6.6722899466753001</c:v>
                </c:pt>
                <c:pt idx="24">
                  <c:v>7.0958522283077237</c:v>
                </c:pt>
                <c:pt idx="25">
                  <c:v>7.0947859867811198</c:v>
                </c:pt>
                <c:pt idx="26">
                  <c:v>7.1907009642601007</c:v>
                </c:pt>
                <c:pt idx="27">
                  <c:v>7.2289286382675169</c:v>
                </c:pt>
                <c:pt idx="28">
                  <c:v>7.3900511836290361</c:v>
                </c:pt>
                <c:pt idx="29">
                  <c:v>7.0673702443122863</c:v>
                </c:pt>
                <c:pt idx="30">
                  <c:v>7.2396966963052751</c:v>
                </c:pt>
                <c:pt idx="31">
                  <c:v>7.2294476155996321</c:v>
                </c:pt>
                <c:pt idx="32">
                  <c:v>7.0038362195730208</c:v>
                </c:pt>
                <c:pt idx="33">
                  <c:v>7.261668083691597</c:v>
                </c:pt>
                <c:pt idx="34">
                  <c:v>7.2517549816370011</c:v>
                </c:pt>
                <c:pt idx="35">
                  <c:v>7.9030068777561189</c:v>
                </c:pt>
                <c:pt idx="36">
                  <c:v>8.1814719874858852</c:v>
                </c:pt>
                <c:pt idx="37">
                  <c:v>7.7970235091209412</c:v>
                </c:pt>
                <c:pt idx="38">
                  <c:v>7.9016629631519324</c:v>
                </c:pt>
                <c:pt idx="39">
                  <c:v>7.8293265286684033</c:v>
                </c:pt>
                <c:pt idx="40">
                  <c:v>6.2301859153985966</c:v>
                </c:pt>
                <c:pt idx="41">
                  <c:v>5.5620000000000003</c:v>
                </c:pt>
                <c:pt idx="42">
                  <c:v>5.9779999999999998</c:v>
                </c:pt>
                <c:pt idx="43">
                  <c:v>4.52698</c:v>
                </c:pt>
                <c:pt idx="44">
                  <c:v>4.1659199999999998</c:v>
                </c:pt>
                <c:pt idx="45">
                  <c:v>4.1577668393850322</c:v>
                </c:pt>
                <c:pt idx="46">
                  <c:v>4.6540119252443306</c:v>
                </c:pt>
                <c:pt idx="47">
                  <c:v>4.9194027317285531</c:v>
                </c:pt>
                <c:pt idx="48">
                  <c:v>4.9053528203725811</c:v>
                </c:pt>
                <c:pt idx="49">
                  <c:v>4.4373007884144782</c:v>
                </c:pt>
                <c:pt idx="50">
                  <c:v>4.4312295040965077</c:v>
                </c:pt>
                <c:pt idx="51">
                  <c:v>4.4481727573752403</c:v>
                </c:pt>
                <c:pt idx="52">
                  <c:v>4.4260873566150662</c:v>
                </c:pt>
                <c:pt idx="53">
                  <c:v>4.4228938275814054</c:v>
                </c:pt>
                <c:pt idx="54">
                  <c:v>4.4277574360609053</c:v>
                </c:pt>
                <c:pt idx="55">
                  <c:v>4.4371192329406739</c:v>
                </c:pt>
                <c:pt idx="56">
                  <c:v>4.1974651415944102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0B-462F-B488-2C81DCFD94E4}"/>
            </c:ext>
          </c:extLst>
        </c:ser>
        <c:ser>
          <c:idx val="2"/>
          <c:order val="2"/>
          <c:tx>
            <c:strRef>
              <c:f>Retailer_Prices_Comparison!$D$1</c:f>
              <c:strCache>
                <c:ptCount val="1"/>
                <c:pt idx="0">
                  <c:v>Legals_P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Retailer_Prices_Comparison!$D$2:$D$58</c:f>
              <c:numCache>
                <c:formatCode>0.00</c:formatCode>
                <c:ptCount val="57"/>
                <c:pt idx="0">
                  <c:v>6.3223710680246352</c:v>
                </c:pt>
                <c:pt idx="1">
                  <c:v>6.5057166961193076</c:v>
                </c:pt>
                <c:pt idx="2">
                  <c:v>6.342655057477951</c:v>
                </c:pt>
                <c:pt idx="3">
                  <c:v>6.8643791016578666</c:v>
                </c:pt>
                <c:pt idx="4">
                  <c:v>6.8021289541006089</c:v>
                </c:pt>
                <c:pt idx="5">
                  <c:v>6.501773276591301</c:v>
                </c:pt>
                <c:pt idx="6">
                  <c:v>6.6366184813737874</c:v>
                </c:pt>
                <c:pt idx="7">
                  <c:v>6.3917743280649182</c:v>
                </c:pt>
                <c:pt idx="8">
                  <c:v>6.4432610358476632</c:v>
                </c:pt>
                <c:pt idx="9">
                  <c:v>6.4477967476367946</c:v>
                </c:pt>
                <c:pt idx="10">
                  <c:v>6.9760787256240846</c:v>
                </c:pt>
                <c:pt idx="11">
                  <c:v>6.4668147556781763</c:v>
                </c:pt>
                <c:pt idx="12">
                  <c:v>6.6990712552309031</c:v>
                </c:pt>
                <c:pt idx="13">
                  <c:v>6.5155951611995686</c:v>
                </c:pt>
                <c:pt idx="14">
                  <c:v>6.751773720812797</c:v>
                </c:pt>
                <c:pt idx="15">
                  <c:v>6.6542446603298187</c:v>
                </c:pt>
                <c:pt idx="16">
                  <c:v>6.4605183310270311</c:v>
                </c:pt>
                <c:pt idx="17">
                  <c:v>6.3789407517910002</c:v>
                </c:pt>
                <c:pt idx="18">
                  <c:v>6.134380044388771</c:v>
                </c:pt>
                <c:pt idx="19">
                  <c:v>6.2519344715833656</c:v>
                </c:pt>
                <c:pt idx="20">
                  <c:v>6.5362082019090648</c:v>
                </c:pt>
                <c:pt idx="21">
                  <c:v>7.4758804514646524</c:v>
                </c:pt>
                <c:pt idx="22">
                  <c:v>7.1365708780527113</c:v>
                </c:pt>
                <c:pt idx="23">
                  <c:v>7.3561733363151536</c:v>
                </c:pt>
                <c:pt idx="24">
                  <c:v>7.3190263359069823</c:v>
                </c:pt>
                <c:pt idx="25">
                  <c:v>7.3101298290491101</c:v>
                </c:pt>
                <c:pt idx="26">
                  <c:v>7.5506432060003279</c:v>
                </c:pt>
                <c:pt idx="27">
                  <c:v>7.2897038280010218</c:v>
                </c:pt>
                <c:pt idx="28">
                  <c:v>7.3354546528339384</c:v>
                </c:pt>
                <c:pt idx="29">
                  <c:v>7.0922188097000118</c:v>
                </c:pt>
                <c:pt idx="30">
                  <c:v>7.0802494259357447</c:v>
                </c:pt>
                <c:pt idx="31">
                  <c:v>7.1270809243679043</c:v>
                </c:pt>
                <c:pt idx="32">
                  <c:v>7.7986000687360759</c:v>
                </c:pt>
                <c:pt idx="33">
                  <c:v>7.474602347111702</c:v>
                </c:pt>
                <c:pt idx="34">
                  <c:v>7.3982832378625867</c:v>
                </c:pt>
                <c:pt idx="35">
                  <c:v>7.8322106340646744</c:v>
                </c:pt>
                <c:pt idx="36">
                  <c:v>8.0912270827054975</c:v>
                </c:pt>
                <c:pt idx="37">
                  <c:v>8.2419158168315896</c:v>
                </c:pt>
                <c:pt idx="38">
                  <c:v>7.9728933235883712</c:v>
                </c:pt>
                <c:pt idx="39">
                  <c:v>7.5728610931873321</c:v>
                </c:pt>
                <c:pt idx="40">
                  <c:v>7.176375688958168</c:v>
                </c:pt>
                <c:pt idx="41">
                  <c:v>7.3</c:v>
                </c:pt>
                <c:pt idx="42">
                  <c:v>7.4430186220645904</c:v>
                </c:pt>
                <c:pt idx="43">
                  <c:v>7.5609719517469403</c:v>
                </c:pt>
                <c:pt idx="44">
                  <c:v>7.2457835672616957</c:v>
                </c:pt>
                <c:pt idx="45">
                  <c:v>7.3766922799110413</c:v>
                </c:pt>
                <c:pt idx="46">
                  <c:v>7.3052437065362934</c:v>
                </c:pt>
                <c:pt idx="47">
                  <c:v>7.0618629653930656</c:v>
                </c:pt>
                <c:pt idx="48">
                  <c:v>7.4450154436349862</c:v>
                </c:pt>
                <c:pt idx="49">
                  <c:v>7.1857392176866526</c:v>
                </c:pt>
                <c:pt idx="50">
                  <c:v>6.4888438713550567</c:v>
                </c:pt>
                <c:pt idx="51">
                  <c:v>6.4360011260271071</c:v>
                </c:pt>
                <c:pt idx="52">
                  <c:v>6.2980287797451018</c:v>
                </c:pt>
                <c:pt idx="53">
                  <c:v>6.0853912397384642</c:v>
                </c:pt>
                <c:pt idx="54">
                  <c:v>5.9011785327196122</c:v>
                </c:pt>
                <c:pt idx="55">
                  <c:v>5.9609394363880153</c:v>
                </c:pt>
                <c:pt idx="56">
                  <c:v>6.0611649853229519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0B-462F-B488-2C81DCFD94E4}"/>
            </c:ext>
          </c:extLst>
        </c:ser>
        <c:ser>
          <c:idx val="3"/>
          <c:order val="3"/>
          <c:tx>
            <c:strRef>
              <c:f>Retailer_Prices_Comparison!$E$1</c:f>
              <c:strCache>
                <c:ptCount val="1"/>
                <c:pt idx="0">
                  <c:v>FreshBetter_P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Retailer_Prices_Comparison!$E$2:$E$58</c:f>
              <c:numCache>
                <c:formatCode>0.00</c:formatCode>
                <c:ptCount val="57"/>
                <c:pt idx="0">
                  <c:v>7.2326994502067574</c:v>
                </c:pt>
                <c:pt idx="1">
                  <c:v>7.3556635955095286</c:v>
                </c:pt>
                <c:pt idx="2">
                  <c:v>7.2876614010810847</c:v>
                </c:pt>
                <c:pt idx="3">
                  <c:v>7.6045227514266962</c:v>
                </c:pt>
                <c:pt idx="4">
                  <c:v>7.6758437452793116</c:v>
                </c:pt>
                <c:pt idx="5">
                  <c:v>7.3387896161794659</c:v>
                </c:pt>
                <c:pt idx="6">
                  <c:v>7.6342707168340684</c:v>
                </c:pt>
                <c:pt idx="7">
                  <c:v>7.6013263359785066</c:v>
                </c:pt>
                <c:pt idx="8">
                  <c:v>7.5984728265762316</c:v>
                </c:pt>
                <c:pt idx="9">
                  <c:v>7.6566560160636898</c:v>
                </c:pt>
                <c:pt idx="10">
                  <c:v>7.7704933186292644</c:v>
                </c:pt>
                <c:pt idx="11">
                  <c:v>7.7202229459285734</c:v>
                </c:pt>
                <c:pt idx="12">
                  <c:v>7.7736995478868476</c:v>
                </c:pt>
                <c:pt idx="13">
                  <c:v>7.6739669985532757</c:v>
                </c:pt>
                <c:pt idx="14">
                  <c:v>7.8035895248889924</c:v>
                </c:pt>
                <c:pt idx="15">
                  <c:v>7.7622220091581342</c:v>
                </c:pt>
                <c:pt idx="16">
                  <c:v>7.7333792233467102</c:v>
                </c:pt>
                <c:pt idx="17">
                  <c:v>7.2726988054513928</c:v>
                </c:pt>
                <c:pt idx="18">
                  <c:v>7.0100460517883301</c:v>
                </c:pt>
                <c:pt idx="19">
                  <c:v>7.3341488389015197</c:v>
                </c:pt>
                <c:pt idx="20">
                  <c:v>7.7288619846105577</c:v>
                </c:pt>
                <c:pt idx="21">
                  <c:v>7.7836622962713244</c:v>
                </c:pt>
                <c:pt idx="22">
                  <c:v>7.8517770608663557</c:v>
                </c:pt>
                <c:pt idx="23">
                  <c:v>7.8104615005970004</c:v>
                </c:pt>
                <c:pt idx="24">
                  <c:v>7.8352604196548459</c:v>
                </c:pt>
                <c:pt idx="25">
                  <c:v>8.0707445079326625</c:v>
                </c:pt>
                <c:pt idx="26">
                  <c:v>7.9779762995719903</c:v>
                </c:pt>
                <c:pt idx="27">
                  <c:v>7.8556742977619169</c:v>
                </c:pt>
                <c:pt idx="28">
                  <c:v>8.0570115248918537</c:v>
                </c:pt>
                <c:pt idx="29">
                  <c:v>8.2789127236843107</c:v>
                </c:pt>
                <c:pt idx="30">
                  <c:v>8.1615568818092346</c:v>
                </c:pt>
                <c:pt idx="31">
                  <c:v>7.8512944523572923</c:v>
                </c:pt>
                <c:pt idx="32">
                  <c:v>8.1720726672172557</c:v>
                </c:pt>
                <c:pt idx="33">
                  <c:v>8.3648089563369759</c:v>
                </c:pt>
                <c:pt idx="34">
                  <c:v>8.1320456023931502</c:v>
                </c:pt>
                <c:pt idx="35">
                  <c:v>8.0696182289838791</c:v>
                </c:pt>
                <c:pt idx="36">
                  <c:v>8.4858426676034924</c:v>
                </c:pt>
                <c:pt idx="37">
                  <c:v>8.5070116317510607</c:v>
                </c:pt>
                <c:pt idx="38">
                  <c:v>8.9538568875312805</c:v>
                </c:pt>
                <c:pt idx="39">
                  <c:v>8.6953230473995209</c:v>
                </c:pt>
                <c:pt idx="40">
                  <c:v>8.737741218018531</c:v>
                </c:pt>
                <c:pt idx="41">
                  <c:v>7.6020410122156141</c:v>
                </c:pt>
                <c:pt idx="42">
                  <c:v>7.5273781276226037</c:v>
                </c:pt>
                <c:pt idx="43">
                  <c:v>7.4387842519521712</c:v>
                </c:pt>
                <c:pt idx="44">
                  <c:v>7.5479317081928254</c:v>
                </c:pt>
                <c:pt idx="45">
                  <c:v>7.5427038341999051</c:v>
                </c:pt>
                <c:pt idx="46">
                  <c:v>6.9953316878080356</c:v>
                </c:pt>
                <c:pt idx="47">
                  <c:v>7.0041346748352051</c:v>
                </c:pt>
                <c:pt idx="48">
                  <c:v>6.6055190966844552</c:v>
                </c:pt>
                <c:pt idx="49">
                  <c:v>6.2687258994579311</c:v>
                </c:pt>
                <c:pt idx="50">
                  <c:v>6.2511205026865007</c:v>
                </c:pt>
                <c:pt idx="51">
                  <c:v>6.2420663975954049</c:v>
                </c:pt>
                <c:pt idx="52">
                  <c:v>6.1933460294961931</c:v>
                </c:pt>
                <c:pt idx="53">
                  <c:v>6.1976796922683706</c:v>
                </c:pt>
                <c:pt idx="54">
                  <c:v>6.6708259572267528</c:v>
                </c:pt>
                <c:pt idx="55">
                  <c:v>6.4016094969272608</c:v>
                </c:pt>
                <c:pt idx="56">
                  <c:v>6.189463224673271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0B-462F-B488-2C81DCFD94E4}"/>
            </c:ext>
          </c:extLst>
        </c:ser>
        <c:ser>
          <c:idx val="4"/>
          <c:order val="4"/>
          <c:tx>
            <c:strRef>
              <c:f>Retailer_Prices_Comparison!$F$1</c:f>
              <c:strCache>
                <c:ptCount val="1"/>
                <c:pt idx="0">
                  <c:v>Greens_P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Retailer_Prices_Comparison!$A$2:$A$58</c:f>
              <c:numCache>
                <c:formatCode>m/d/yyyy</c:formatCode>
                <c:ptCount val="57"/>
                <c:pt idx="0">
                  <c:v>41791</c:v>
                </c:pt>
                <c:pt idx="1">
                  <c:v>41821</c:v>
                </c:pt>
                <c:pt idx="2">
                  <c:v>41852</c:v>
                </c:pt>
                <c:pt idx="3">
                  <c:v>41883</c:v>
                </c:pt>
                <c:pt idx="4">
                  <c:v>41913</c:v>
                </c:pt>
                <c:pt idx="5">
                  <c:v>41944</c:v>
                </c:pt>
                <c:pt idx="6">
                  <c:v>41974</c:v>
                </c:pt>
                <c:pt idx="7">
                  <c:v>42005</c:v>
                </c:pt>
                <c:pt idx="8">
                  <c:v>42036</c:v>
                </c:pt>
                <c:pt idx="9">
                  <c:v>42064</c:v>
                </c:pt>
                <c:pt idx="10">
                  <c:v>42095</c:v>
                </c:pt>
                <c:pt idx="11">
                  <c:v>42125</c:v>
                </c:pt>
                <c:pt idx="12">
                  <c:v>42156</c:v>
                </c:pt>
                <c:pt idx="13">
                  <c:v>42186</c:v>
                </c:pt>
                <c:pt idx="14">
                  <c:v>42217</c:v>
                </c:pt>
                <c:pt idx="15">
                  <c:v>42248</c:v>
                </c:pt>
                <c:pt idx="16">
                  <c:v>42278</c:v>
                </c:pt>
                <c:pt idx="17">
                  <c:v>42309</c:v>
                </c:pt>
                <c:pt idx="18">
                  <c:v>42339</c:v>
                </c:pt>
                <c:pt idx="19">
                  <c:v>42370</c:v>
                </c:pt>
                <c:pt idx="20">
                  <c:v>42401</c:v>
                </c:pt>
                <c:pt idx="21">
                  <c:v>42430</c:v>
                </c:pt>
                <c:pt idx="22">
                  <c:v>42461</c:v>
                </c:pt>
                <c:pt idx="23">
                  <c:v>42491</c:v>
                </c:pt>
                <c:pt idx="24">
                  <c:v>42522</c:v>
                </c:pt>
                <c:pt idx="25">
                  <c:v>42552</c:v>
                </c:pt>
                <c:pt idx="26">
                  <c:v>42583</c:v>
                </c:pt>
                <c:pt idx="27">
                  <c:v>42614</c:v>
                </c:pt>
                <c:pt idx="28">
                  <c:v>42644</c:v>
                </c:pt>
                <c:pt idx="29">
                  <c:v>42675</c:v>
                </c:pt>
                <c:pt idx="30">
                  <c:v>42705</c:v>
                </c:pt>
                <c:pt idx="31">
                  <c:v>42736</c:v>
                </c:pt>
                <c:pt idx="32">
                  <c:v>42767</c:v>
                </c:pt>
                <c:pt idx="33">
                  <c:v>42795</c:v>
                </c:pt>
                <c:pt idx="34">
                  <c:v>42826</c:v>
                </c:pt>
                <c:pt idx="35">
                  <c:v>42856</c:v>
                </c:pt>
                <c:pt idx="36">
                  <c:v>42887</c:v>
                </c:pt>
                <c:pt idx="37">
                  <c:v>42917</c:v>
                </c:pt>
                <c:pt idx="38">
                  <c:v>42948</c:v>
                </c:pt>
                <c:pt idx="39">
                  <c:v>42979</c:v>
                </c:pt>
                <c:pt idx="40">
                  <c:v>43009</c:v>
                </c:pt>
                <c:pt idx="41">
                  <c:v>43040</c:v>
                </c:pt>
                <c:pt idx="42">
                  <c:v>43070</c:v>
                </c:pt>
                <c:pt idx="43">
                  <c:v>43101</c:v>
                </c:pt>
                <c:pt idx="44">
                  <c:v>43132</c:v>
                </c:pt>
                <c:pt idx="45">
                  <c:v>43160</c:v>
                </c:pt>
                <c:pt idx="46">
                  <c:v>43191</c:v>
                </c:pt>
                <c:pt idx="47">
                  <c:v>43221</c:v>
                </c:pt>
                <c:pt idx="48">
                  <c:v>43252</c:v>
                </c:pt>
                <c:pt idx="49">
                  <c:v>43282</c:v>
                </c:pt>
                <c:pt idx="50">
                  <c:v>43313</c:v>
                </c:pt>
                <c:pt idx="51">
                  <c:v>43344</c:v>
                </c:pt>
                <c:pt idx="52">
                  <c:v>43374</c:v>
                </c:pt>
                <c:pt idx="53">
                  <c:v>43405</c:v>
                </c:pt>
                <c:pt idx="54">
                  <c:v>43435</c:v>
                </c:pt>
                <c:pt idx="55">
                  <c:v>43466</c:v>
                </c:pt>
                <c:pt idx="56">
                  <c:v>43497</c:v>
                </c:pt>
              </c:numCache>
            </c:numRef>
          </c:cat>
          <c:val>
            <c:numRef>
              <c:f>Retailer_Prices_Comparison!$F$2:$F$58</c:f>
              <c:numCache>
                <c:formatCode>0.00</c:formatCode>
                <c:ptCount val="57"/>
                <c:pt idx="0">
                  <c:v>6.523016710233688</c:v>
                </c:pt>
                <c:pt idx="1">
                  <c:v>6.5091359427690501</c:v>
                </c:pt>
                <c:pt idx="2">
                  <c:v>6.5152470596075052</c:v>
                </c:pt>
                <c:pt idx="3">
                  <c:v>6.8396864026546478</c:v>
                </c:pt>
                <c:pt idx="4">
                  <c:v>6.8317914816379544</c:v>
                </c:pt>
                <c:pt idx="5">
                  <c:v>6.8008641272544859</c:v>
                </c:pt>
                <c:pt idx="6">
                  <c:v>6.8184273823738097</c:v>
                </c:pt>
                <c:pt idx="7">
                  <c:v>6.8209299037694926</c:v>
                </c:pt>
                <c:pt idx="8">
                  <c:v>6.8250338079452506</c:v>
                </c:pt>
                <c:pt idx="9">
                  <c:v>6.8243572323799127</c:v>
                </c:pt>
                <c:pt idx="10">
                  <c:v>6.8980970416069027</c:v>
                </c:pt>
                <c:pt idx="11">
                  <c:v>6.8776467946767808</c:v>
                </c:pt>
                <c:pt idx="12">
                  <c:v>6.9118461885690694</c:v>
                </c:pt>
                <c:pt idx="13">
                  <c:v>6.8934839739084239</c:v>
                </c:pt>
                <c:pt idx="14">
                  <c:v>6.5251965304851529</c:v>
                </c:pt>
                <c:pt idx="15">
                  <c:v>6.9030599427461619</c:v>
                </c:pt>
                <c:pt idx="16">
                  <c:v>6.9012397697448726</c:v>
                </c:pt>
                <c:pt idx="17">
                  <c:v>6.3687892318964003</c:v>
                </c:pt>
                <c:pt idx="18">
                  <c:v>5.9150997099876399</c:v>
                </c:pt>
                <c:pt idx="19">
                  <c:v>6.1125039086818704</c:v>
                </c:pt>
                <c:pt idx="20">
                  <c:v>6.5992723183631892</c:v>
                </c:pt>
                <c:pt idx="21">
                  <c:v>7.0688394293069834</c:v>
                </c:pt>
                <c:pt idx="22">
                  <c:v>7.1086679088115687</c:v>
                </c:pt>
                <c:pt idx="23">
                  <c:v>7.0940078094243999</c:v>
                </c:pt>
                <c:pt idx="24">
                  <c:v>7.094427494096756</c:v>
                </c:pt>
                <c:pt idx="25">
                  <c:v>7.1288145049333567</c:v>
                </c:pt>
                <c:pt idx="26">
                  <c:v>7.1357049536943444</c:v>
                </c:pt>
                <c:pt idx="27">
                  <c:v>7.1252936564922331</c:v>
                </c:pt>
                <c:pt idx="28">
                  <c:v>7.1228956233024592</c:v>
                </c:pt>
                <c:pt idx="29">
                  <c:v>7.0819830065011979</c:v>
                </c:pt>
                <c:pt idx="30">
                  <c:v>7.1496573042392724</c:v>
                </c:pt>
                <c:pt idx="31">
                  <c:v>7.3439158883810043</c:v>
                </c:pt>
                <c:pt idx="32">
                  <c:v>7.5371076537132264</c:v>
                </c:pt>
                <c:pt idx="33">
                  <c:v>7.761498096394539</c:v>
                </c:pt>
                <c:pt idx="34">
                  <c:v>8.0176720040082934</c:v>
                </c:pt>
                <c:pt idx="35">
                  <c:v>7.3504091665029527</c:v>
                </c:pt>
                <c:pt idx="36">
                  <c:v>7.9995851532936104</c:v>
                </c:pt>
                <c:pt idx="37">
                  <c:v>8.3891795314788826</c:v>
                </c:pt>
                <c:pt idx="38">
                  <c:v>8.5433423541307452</c:v>
                </c:pt>
                <c:pt idx="39">
                  <c:v>8.4148253245592119</c:v>
                </c:pt>
                <c:pt idx="40">
                  <c:v>7.9833617717981333</c:v>
                </c:pt>
                <c:pt idx="41">
                  <c:v>6.9562400000000002</c:v>
                </c:pt>
                <c:pt idx="42">
                  <c:v>6.5216700000000003</c:v>
                </c:pt>
                <c:pt idx="43">
                  <c:v>6.1258460000000001</c:v>
                </c:pt>
                <c:pt idx="44">
                  <c:v>5.98956</c:v>
                </c:pt>
                <c:pt idx="45">
                  <c:v>5.5984230000000004</c:v>
                </c:pt>
                <c:pt idx="46">
                  <c:v>5.5893597485542292</c:v>
                </c:pt>
                <c:pt idx="47">
                  <c:v>5.7818085507869714</c:v>
                </c:pt>
                <c:pt idx="48">
                  <c:v>5.8144371578931802</c:v>
                </c:pt>
                <c:pt idx="49">
                  <c:v>5.8171630877733227</c:v>
                </c:pt>
                <c:pt idx="50">
                  <c:v>6.2771623118400566</c:v>
                </c:pt>
                <c:pt idx="51">
                  <c:v>5.8159178885459886</c:v>
                </c:pt>
                <c:pt idx="52">
                  <c:v>5.8415042214870452</c:v>
                </c:pt>
                <c:pt idx="53">
                  <c:v>5.8482018577575694</c:v>
                </c:pt>
                <c:pt idx="54">
                  <c:v>5.8579960395336146</c:v>
                </c:pt>
                <c:pt idx="55">
                  <c:v>5.9989483201742173</c:v>
                </c:pt>
                <c:pt idx="56">
                  <c:v>6.4339125164747237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80B-462F-B488-2C81DCFD94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4283327"/>
        <c:axId val="304308767"/>
      </c:lineChart>
      <c:dateAx>
        <c:axId val="3042833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308767"/>
        <c:crosses val="autoZero"/>
        <c:auto val="1"/>
        <c:lblOffset val="100"/>
        <c:baseTimeUnit val="months"/>
      </c:dateAx>
      <c:valAx>
        <c:axId val="3043087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Price per gallon ($)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283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486288E-AF71-401F-98EB-ECDF2EC6A68C}">
  <sheetPr/>
  <sheetViews>
    <sheetView zoomScale="13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7BF0BD3-D0B4-46DF-AAAA-029B5C01A0C4}">
  <sheetPr/>
  <sheetViews>
    <sheetView zoomScale="131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7D917D-EF31-487F-A2B9-8EF8DF64CFC5}">
  <sheetPr/>
  <sheetViews>
    <sheetView zoomScale="131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C8B491-BBB4-4832-B65C-ECF132E1DCDF}">
  <sheetPr/>
  <sheetViews>
    <sheetView zoomScale="13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023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6DFB2-0C96-316A-6A02-BF6647FA1D1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023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B1AE08-EEBF-5E32-1EB1-E732F0FFF9F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9752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A6EE4D-D777-7D66-6C3C-965CFBEC1C2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59752" cy="62894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AB51BC-3CA6-4946-F995-EA73AD37C1C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8"/>
  <sheetViews>
    <sheetView tabSelected="1" zoomScaleNormal="100" workbookViewId="0">
      <pane xSplit="1" ySplit="1" topLeftCell="S2" activePane="bottomRight" state="frozen"/>
      <selection pane="topRight" activeCell="B1" sqref="B1"/>
      <selection pane="bottomLeft" activeCell="A2" sqref="A2"/>
      <selection pane="bottomRight" activeCell="A2" sqref="A2"/>
    </sheetView>
  </sheetViews>
  <sheetFormatPr defaultColWidth="18.7109375" defaultRowHeight="15" x14ac:dyDescent="0.25"/>
  <cols>
    <col min="1" max="1" width="10" style="3" bestFit="1" customWidth="1"/>
    <col min="2" max="2" width="5.85546875" bestFit="1" customWidth="1"/>
    <col min="3" max="3" width="7.28515625" bestFit="1" customWidth="1"/>
    <col min="4" max="4" width="12.85546875" bestFit="1" customWidth="1"/>
    <col min="5" max="5" width="12.5703125" bestFit="1" customWidth="1"/>
    <col min="6" max="6" width="10.5703125" bestFit="1" customWidth="1"/>
    <col min="7" max="7" width="17.7109375" style="7" bestFit="1" customWidth="1"/>
    <col min="8" max="8" width="12.5703125" bestFit="1" customWidth="1"/>
    <col min="9" max="9" width="11.5703125" bestFit="1" customWidth="1"/>
    <col min="10" max="10" width="16.85546875" style="7" bestFit="1" customWidth="1"/>
    <col min="11" max="11" width="11.7109375" bestFit="1" customWidth="1"/>
    <col min="12" max="12" width="10.28515625" bestFit="1" customWidth="1"/>
    <col min="13" max="13" width="16.85546875" style="7" bestFit="1" customWidth="1"/>
    <col min="14" max="14" width="15.28515625" bestFit="1" customWidth="1"/>
    <col min="15" max="15" width="15" bestFit="1" customWidth="1"/>
    <col min="16" max="16" width="16.85546875" style="7" bestFit="1" customWidth="1"/>
    <col min="17" max="17" width="11.7109375" bestFit="1" customWidth="1"/>
    <col min="18" max="18" width="11" bestFit="1" customWidth="1"/>
    <col min="19" max="19" width="16.85546875" style="7" bestFit="1" customWidth="1"/>
    <col min="20" max="20" width="17.140625" bestFit="1" customWidth="1"/>
    <col min="21" max="21" width="18.140625" style="21" bestFit="1" customWidth="1"/>
    <col min="22" max="22" width="19.7109375" style="12" bestFit="1" customWidth="1"/>
    <col min="23" max="23" width="17.42578125" style="7" bestFit="1" customWidth="1"/>
    <col min="24" max="24" width="14.85546875" style="15" bestFit="1" customWidth="1"/>
    <col min="25" max="25" width="15.85546875" style="15" bestFit="1" customWidth="1"/>
    <col min="26" max="26" width="14.5703125" style="15" bestFit="1" customWidth="1"/>
    <col min="27" max="27" width="19.5703125" style="15" bestFit="1" customWidth="1"/>
    <col min="28" max="28" width="15.28515625" style="15" bestFit="1" customWidth="1"/>
    <col min="29" max="29" width="17.28515625" style="15" bestFit="1" customWidth="1"/>
    <col min="30" max="30" width="9.7109375" bestFit="1" customWidth="1"/>
    <col min="31" max="31" width="8.85546875" style="3" bestFit="1" customWidth="1"/>
    <col min="32" max="32" width="12.5703125" style="9" customWidth="1"/>
    <col min="33" max="34" width="11.140625" style="9" customWidth="1"/>
  </cols>
  <sheetData>
    <row r="1" spans="1:34" x14ac:dyDescent="0.25">
      <c r="A1" s="3" t="s">
        <v>16</v>
      </c>
      <c r="B1" t="s">
        <v>0</v>
      </c>
      <c r="C1" t="s">
        <v>1</v>
      </c>
      <c r="D1" t="s">
        <v>15</v>
      </c>
      <c r="E1" t="s">
        <v>17</v>
      </c>
      <c r="F1" t="s">
        <v>22</v>
      </c>
      <c r="G1" s="7" t="s">
        <v>30</v>
      </c>
      <c r="H1" t="s">
        <v>18</v>
      </c>
      <c r="I1" t="s">
        <v>23</v>
      </c>
      <c r="J1" s="7" t="s">
        <v>32</v>
      </c>
      <c r="K1" t="s">
        <v>19</v>
      </c>
      <c r="L1" t="s">
        <v>24</v>
      </c>
      <c r="M1" s="7" t="s">
        <v>31</v>
      </c>
      <c r="N1" t="s">
        <v>20</v>
      </c>
      <c r="O1" t="s">
        <v>25</v>
      </c>
      <c r="P1" s="7" t="s">
        <v>33</v>
      </c>
      <c r="Q1" t="s">
        <v>21</v>
      </c>
      <c r="R1" t="s">
        <v>26</v>
      </c>
      <c r="S1" s="7" t="s">
        <v>34</v>
      </c>
      <c r="T1" t="s">
        <v>29</v>
      </c>
      <c r="U1" s="19" t="s">
        <v>28</v>
      </c>
      <c r="V1" s="10" t="s">
        <v>45</v>
      </c>
      <c r="W1" s="7" t="s">
        <v>35</v>
      </c>
      <c r="X1" s="15" t="s">
        <v>37</v>
      </c>
      <c r="Y1" s="15" t="s">
        <v>42</v>
      </c>
      <c r="Z1" s="15" t="s">
        <v>41</v>
      </c>
      <c r="AA1" s="15" t="s">
        <v>40</v>
      </c>
      <c r="AB1" s="15" t="s">
        <v>39</v>
      </c>
      <c r="AC1" s="15" t="s">
        <v>38</v>
      </c>
      <c r="AD1" t="s">
        <v>2</v>
      </c>
      <c r="AE1" s="3" t="s">
        <v>27</v>
      </c>
      <c r="AF1" s="9" t="s">
        <v>36</v>
      </c>
      <c r="AG1" s="9" t="s">
        <v>43</v>
      </c>
      <c r="AH1" s="9" t="s">
        <v>44</v>
      </c>
    </row>
    <row r="2" spans="1:34" x14ac:dyDescent="0.25">
      <c r="A2" s="4">
        <f t="shared" ref="A2:A33" si="0">DATE(B2,C2,1)</f>
        <v>41791</v>
      </c>
      <c r="B2" s="1">
        <v>2014</v>
      </c>
      <c r="C2" s="1">
        <v>6</v>
      </c>
      <c r="D2" t="s">
        <v>3</v>
      </c>
      <c r="E2" s="2">
        <v>1208077.1004999999</v>
      </c>
      <c r="F2" s="2">
        <v>6.2808401812314987</v>
      </c>
      <c r="G2" s="8">
        <f>E2*F2</f>
        <v>7587739.1948460434</v>
      </c>
      <c r="H2" s="2">
        <v>955105.20325000002</v>
      </c>
      <c r="I2" s="2">
        <v>6.284600602078438</v>
      </c>
      <c r="J2" s="8">
        <f>H2*I2</f>
        <v>6002454.7353931991</v>
      </c>
      <c r="K2" s="2">
        <v>715308.88225000002</v>
      </c>
      <c r="L2" s="2">
        <v>6.3223710680246352</v>
      </c>
      <c r="M2" s="8">
        <f>K2*L2</f>
        <v>4522448.1818384407</v>
      </c>
      <c r="N2" s="2">
        <v>627648.36887499993</v>
      </c>
      <c r="O2" s="2">
        <v>7.2326994502067574</v>
      </c>
      <c r="P2" s="8">
        <f>N2*O2</f>
        <v>4539592.0124853803</v>
      </c>
      <c r="Q2" s="2">
        <v>460060.84899999999</v>
      </c>
      <c r="R2" s="2">
        <v>6.523016710233688</v>
      </c>
      <c r="S2" s="8">
        <f>Q2*R2</f>
        <v>3000984.6057512974</v>
      </c>
      <c r="T2" s="2">
        <v>5665333.9038749989</v>
      </c>
      <c r="U2" s="20">
        <v>29370216.668732509</v>
      </c>
      <c r="V2" s="11">
        <f>MAX(U2,SUM(G2,J2,M2,P2,S2))</f>
        <v>29370216.668732509</v>
      </c>
      <c r="W2" s="8">
        <f>MAX(0,V2-(G2+J2+M2+P2+S2))</f>
        <v>3716997.9384181462</v>
      </c>
      <c r="X2" s="16">
        <f>G2/V2</f>
        <v>0.25834808372128693</v>
      </c>
      <c r="Y2" s="16">
        <f>J2/V2</f>
        <v>0.20437216392017304</v>
      </c>
      <c r="Z2" s="17">
        <f>M2/V2</f>
        <v>0.15398075652104509</v>
      </c>
      <c r="AA2" s="16">
        <f>P2/V2</f>
        <v>0.15456447133800766</v>
      </c>
      <c r="AB2" s="16">
        <f>S2/V2</f>
        <v>0.10217781637770965</v>
      </c>
      <c r="AC2" s="16">
        <f>W2/V2</f>
        <v>0.12655670812177755</v>
      </c>
      <c r="AD2" s="2">
        <v>24.86</v>
      </c>
      <c r="AE2" s="18">
        <f>AD2/11.63</f>
        <v>2.1375752364574376</v>
      </c>
      <c r="AF2" s="14" cm="1">
        <f t="array" ref="AF2">SUMPRODUCT((100*X2:AC2)^2)</f>
        <v>1825.6886945700405</v>
      </c>
      <c r="AG2" s="13" cm="1">
        <f t="array" ref="AG2">SUM(LARGE(X2:AB2,{1,2}))</f>
        <v>0.46272024764145997</v>
      </c>
      <c r="AH2" s="13" cm="1">
        <f t="array" ref="AH2">SUM(LARGE(X2:AB2,{1,2,3,4}))</f>
        <v>0.77126547550051283</v>
      </c>
    </row>
    <row r="3" spans="1:34" x14ac:dyDescent="0.25">
      <c r="A3" s="4">
        <f t="shared" si="0"/>
        <v>41821</v>
      </c>
      <c r="B3" s="1">
        <v>2014</v>
      </c>
      <c r="C3" s="1">
        <v>7</v>
      </c>
      <c r="D3" t="s">
        <v>4</v>
      </c>
      <c r="E3" s="2">
        <v>1225941.8289999999</v>
      </c>
      <c r="F3" s="2">
        <v>6.3229056319952006</v>
      </c>
      <c r="G3" s="8">
        <f t="shared" ref="G3:G58" si="1">E3*F3</f>
        <v>7751514.4950825963</v>
      </c>
      <c r="H3" s="2">
        <v>928615.57974999992</v>
      </c>
      <c r="I3" s="2">
        <v>6.2518519201278684</v>
      </c>
      <c r="J3" s="8">
        <f t="shared" ref="J3:J58" si="2">H3*I3</f>
        <v>5805567.0953206904</v>
      </c>
      <c r="K3" s="2">
        <v>661554.78850000002</v>
      </c>
      <c r="L3" s="2">
        <v>6.5057166961193076</v>
      </c>
      <c r="M3" s="8">
        <f t="shared" ref="M3:M58" si="3">K3*L3</f>
        <v>4303888.0329421274</v>
      </c>
      <c r="N3" s="2">
        <v>660645.86424999998</v>
      </c>
      <c r="O3" s="2">
        <v>7.3556635955095286</v>
      </c>
      <c r="P3" s="8">
        <f t="shared" ref="P3:P58" si="4">N3*O3</f>
        <v>4859488.733187655</v>
      </c>
      <c r="Q3" s="2">
        <v>459426.74575</v>
      </c>
      <c r="R3" s="2">
        <v>6.5091359427690501</v>
      </c>
      <c r="S3" s="8">
        <f t="shared" ref="S3:S58" si="5">Q3*R3</f>
        <v>2990471.1438307432</v>
      </c>
      <c r="T3" s="2">
        <v>5570366.6822500005</v>
      </c>
      <c r="U3" s="20">
        <v>29271423.193444509</v>
      </c>
      <c r="V3" s="11">
        <f t="shared" ref="V3:V58" si="6">MAX(U3,SUM(G3,J3,M3,P3,S3))</f>
        <v>29271423.193444509</v>
      </c>
      <c r="W3" s="8">
        <f t="shared" ref="W3:W58" si="7">MAX(0,V3-(G3+J3+M3+P3+S3))</f>
        <v>3560493.6930807009</v>
      </c>
      <c r="X3" s="16">
        <f t="shared" ref="X3:X58" si="8">G3/V3</f>
        <v>0.2648150875294164</v>
      </c>
      <c r="Y3" s="16">
        <f t="shared" ref="Y3:Y58" si="9">J3/V3</f>
        <v>0.19833566195103483</v>
      </c>
      <c r="Z3" s="17">
        <f t="shared" ref="Z3:Z58" si="10">M3/V3</f>
        <v>0.14703378118990831</v>
      </c>
      <c r="AA3" s="16">
        <f t="shared" ref="AA3:AA58" si="11">P3/V3</f>
        <v>0.16601477492477931</v>
      </c>
      <c r="AB3" s="16">
        <f t="shared" ref="AB3:AB58" si="12">S3/V3</f>
        <v>0.10216350343021501</v>
      </c>
      <c r="AC3" s="16">
        <f t="shared" ref="AC3:AC58" si="13">W3/V3</f>
        <v>0.1216371909746463</v>
      </c>
      <c r="AD3" s="2">
        <v>25.02</v>
      </c>
      <c r="AE3" s="18">
        <f t="shared" ref="AE3:AE58" si="14">AD3/11.63</f>
        <v>2.1513327601031813</v>
      </c>
      <c r="AF3" s="14" cm="1">
        <f t="array" ref="AF3">SUMPRODUCT((100*X3:AC3)^2)</f>
        <v>1838.768913504327</v>
      </c>
      <c r="AG3" s="13" cm="1">
        <f t="array" ref="AG3">SUM(LARGE(X3:AB3,{1,2}))</f>
        <v>0.46315074948045121</v>
      </c>
      <c r="AH3" s="13" cm="1">
        <f t="array" ref="AH3">SUM(LARGE(X3:AB3,{1,2,3,4}))</f>
        <v>0.77619930559513883</v>
      </c>
    </row>
    <row r="4" spans="1:34" x14ac:dyDescent="0.25">
      <c r="A4" s="4">
        <f t="shared" si="0"/>
        <v>41852</v>
      </c>
      <c r="B4" s="1">
        <v>2014</v>
      </c>
      <c r="C4" s="1">
        <v>8</v>
      </c>
      <c r="D4" t="s">
        <v>5</v>
      </c>
      <c r="E4" s="2">
        <v>1197077.3672499999</v>
      </c>
      <c r="F4" s="2">
        <v>6.3107659497737876</v>
      </c>
      <c r="G4" s="8">
        <f t="shared" si="1"/>
        <v>7554475.0884861508</v>
      </c>
      <c r="H4" s="2">
        <v>937603.84749999992</v>
      </c>
      <c r="I4" s="2">
        <v>6.3125422492742533</v>
      </c>
      <c r="J4" s="8">
        <f t="shared" si="2"/>
        <v>5918663.9004258439</v>
      </c>
      <c r="K4" s="2">
        <v>676886.89150000003</v>
      </c>
      <c r="L4" s="2">
        <v>6.342655057477951</v>
      </c>
      <c r="M4" s="8">
        <f t="shared" si="3"/>
        <v>4293260.0657130042</v>
      </c>
      <c r="N4" s="2">
        <v>652273.51974999998</v>
      </c>
      <c r="O4" s="2">
        <v>7.2876614010810847</v>
      </c>
      <c r="P4" s="8">
        <f t="shared" si="4"/>
        <v>4753548.5528293755</v>
      </c>
      <c r="Q4" s="2">
        <v>452200.53662500001</v>
      </c>
      <c r="R4" s="2">
        <v>6.5152470596075052</v>
      </c>
      <c r="S4" s="8">
        <f t="shared" si="5"/>
        <v>2946198.2165989671</v>
      </c>
      <c r="T4" s="2">
        <v>5417104.4126249999</v>
      </c>
      <c r="U4" s="20">
        <v>28715366.128494851</v>
      </c>
      <c r="V4" s="11">
        <f t="shared" si="6"/>
        <v>28715366.128494851</v>
      </c>
      <c r="W4" s="8">
        <f t="shared" si="7"/>
        <v>3249220.3044415116</v>
      </c>
      <c r="X4" s="16">
        <f t="shared" si="8"/>
        <v>0.26308127344368731</v>
      </c>
      <c r="Y4" s="16">
        <f t="shared" si="9"/>
        <v>0.2061148680445565</v>
      </c>
      <c r="Z4" s="17">
        <f t="shared" si="10"/>
        <v>0.14951089414989954</v>
      </c>
      <c r="AA4" s="16">
        <f t="shared" si="11"/>
        <v>0.16554023833644702</v>
      </c>
      <c r="AB4" s="16">
        <f t="shared" si="12"/>
        <v>0.10260005752374488</v>
      </c>
      <c r="AC4" s="16">
        <f t="shared" si="13"/>
        <v>0.1131526685016648</v>
      </c>
      <c r="AD4" s="2">
        <v>25.87</v>
      </c>
      <c r="AE4" s="18">
        <f t="shared" si="14"/>
        <v>2.224419604471195</v>
      </c>
      <c r="AF4" s="14" cm="1">
        <f t="array" ref="AF4">SUMPRODUCT((100*X4:AC4)^2)</f>
        <v>1847.8247143669066</v>
      </c>
      <c r="AG4" s="13" cm="1">
        <f t="array" ref="AG4">SUM(LARGE(X4:AB4,{1,2}))</f>
        <v>0.46919614148824385</v>
      </c>
      <c r="AH4" s="13" cm="1">
        <f t="array" ref="AH4">SUM(LARGE(X4:AB4,{1,2,3,4}))</f>
        <v>0.78424727397459049</v>
      </c>
    </row>
    <row r="5" spans="1:34" x14ac:dyDescent="0.25">
      <c r="A5" s="4">
        <f t="shared" si="0"/>
        <v>41883</v>
      </c>
      <c r="B5" s="1">
        <v>2014</v>
      </c>
      <c r="C5" s="1">
        <v>9</v>
      </c>
      <c r="D5" t="s">
        <v>9</v>
      </c>
      <c r="E5" s="2">
        <v>1194855.6954999999</v>
      </c>
      <c r="F5" s="2">
        <v>6.6165169133186339</v>
      </c>
      <c r="G5" s="8">
        <f t="shared" si="1"/>
        <v>7905782.9182508485</v>
      </c>
      <c r="H5" s="2">
        <v>939467.90350000001</v>
      </c>
      <c r="I5" s="2">
        <v>6.6246011831283571</v>
      </c>
      <c r="J5" s="8">
        <f t="shared" si="2"/>
        <v>6223600.1850372171</v>
      </c>
      <c r="K5" s="2">
        <v>654554.80674999999</v>
      </c>
      <c r="L5" s="2">
        <v>6.8643791016578666</v>
      </c>
      <c r="M5" s="8">
        <f t="shared" si="3"/>
        <v>4493112.3363444032</v>
      </c>
      <c r="N5" s="2">
        <v>656059.50474999996</v>
      </c>
      <c r="O5" s="2">
        <v>7.6045227514266962</v>
      </c>
      <c r="P5" s="8">
        <f t="shared" si="4"/>
        <v>4989019.4301611055</v>
      </c>
      <c r="Q5" s="2">
        <v>456081.0955</v>
      </c>
      <c r="R5" s="2">
        <v>6.8396864026546478</v>
      </c>
      <c r="S5" s="8">
        <f t="shared" si="5"/>
        <v>3119451.6673991857</v>
      </c>
      <c r="T5" s="2">
        <v>5475696.6309999991</v>
      </c>
      <c r="U5" s="20">
        <v>30357517.39421647</v>
      </c>
      <c r="V5" s="11">
        <f t="shared" si="6"/>
        <v>30357517.39421647</v>
      </c>
      <c r="W5" s="8">
        <f t="shared" si="7"/>
        <v>3626550.8570237122</v>
      </c>
      <c r="X5" s="16">
        <f t="shared" si="8"/>
        <v>0.26042257723475803</v>
      </c>
      <c r="Y5" s="16">
        <f t="shared" si="9"/>
        <v>0.20501018262523996</v>
      </c>
      <c r="Z5" s="17">
        <f t="shared" si="10"/>
        <v>0.14800658031412028</v>
      </c>
      <c r="AA5" s="16">
        <f t="shared" si="11"/>
        <v>0.16434214186142848</v>
      </c>
      <c r="AB5" s="16">
        <f t="shared" si="12"/>
        <v>0.10275714008133895</v>
      </c>
      <c r="AC5" s="16">
        <f t="shared" si="13"/>
        <v>0.11946137788311441</v>
      </c>
      <c r="AD5" s="2">
        <v>25.63</v>
      </c>
      <c r="AE5" s="18">
        <f t="shared" si="14"/>
        <v>2.2037833190025795</v>
      </c>
      <c r="AF5" s="14" cm="1">
        <f t="array" ref="AF5">SUMPRODUCT((100*X5:AC5)^2)</f>
        <v>1835.9343176493794</v>
      </c>
      <c r="AG5" s="13" cm="1">
        <f t="array" ref="AG5">SUM(LARGE(X5:AB5,{1,2}))</f>
        <v>0.46543275985999799</v>
      </c>
      <c r="AH5" s="13" cm="1">
        <f t="array" ref="AH5">SUM(LARGE(X5:AB5,{1,2,3,4}))</f>
        <v>0.77778148203554676</v>
      </c>
    </row>
    <row r="6" spans="1:34" x14ac:dyDescent="0.25">
      <c r="A6" s="4">
        <f t="shared" si="0"/>
        <v>41913</v>
      </c>
      <c r="B6" s="1">
        <v>2014</v>
      </c>
      <c r="C6" s="1">
        <v>10</v>
      </c>
      <c r="D6" t="s">
        <v>6</v>
      </c>
      <c r="E6" s="2">
        <v>1243252.3705</v>
      </c>
      <c r="F6" s="2">
        <v>6.511229747867584</v>
      </c>
      <c r="G6" s="8">
        <f t="shared" si="1"/>
        <v>8095101.8189064907</v>
      </c>
      <c r="H6" s="2">
        <v>907165.30074999994</v>
      </c>
      <c r="I6" s="2">
        <v>6.7716518803834909</v>
      </c>
      <c r="J6" s="8">
        <f t="shared" si="2"/>
        <v>6143007.6146423919</v>
      </c>
      <c r="K6" s="2">
        <v>677674.00974999997</v>
      </c>
      <c r="L6" s="2">
        <v>6.8021289541006089</v>
      </c>
      <c r="M6" s="8">
        <f t="shared" si="3"/>
        <v>4609626.0031619333</v>
      </c>
      <c r="N6" s="2">
        <v>651677.06424999994</v>
      </c>
      <c r="O6" s="2">
        <v>7.6758437452793116</v>
      </c>
      <c r="P6" s="8">
        <f t="shared" si="4"/>
        <v>5002171.3175653461</v>
      </c>
      <c r="Q6" s="2">
        <v>478302.58525</v>
      </c>
      <c r="R6" s="2">
        <v>6.8317914816379544</v>
      </c>
      <c r="S6" s="8">
        <f t="shared" si="5"/>
        <v>3267663.5275563616</v>
      </c>
      <c r="T6" s="2">
        <v>5534053.9554999992</v>
      </c>
      <c r="U6" s="20">
        <v>30758569.504158739</v>
      </c>
      <c r="V6" s="11">
        <f t="shared" si="6"/>
        <v>30758569.504158739</v>
      </c>
      <c r="W6" s="8">
        <f t="shared" si="7"/>
        <v>3640999.2223262154</v>
      </c>
      <c r="X6" s="16">
        <f t="shared" si="8"/>
        <v>0.26318199933881792</v>
      </c>
      <c r="Y6" s="16">
        <f t="shared" si="9"/>
        <v>0.1997169476237125</v>
      </c>
      <c r="Z6" s="17">
        <f t="shared" si="10"/>
        <v>0.14986477191465894</v>
      </c>
      <c r="AA6" s="16">
        <f t="shared" si="11"/>
        <v>0.1626269166025105</v>
      </c>
      <c r="AB6" s="16">
        <f t="shared" si="12"/>
        <v>0.10623587443214985</v>
      </c>
      <c r="AC6" s="16">
        <f t="shared" si="13"/>
        <v>0.11837349008815026</v>
      </c>
      <c r="AD6" s="2">
        <v>26.19</v>
      </c>
      <c r="AE6" s="18">
        <f t="shared" si="14"/>
        <v>2.2519346517626828</v>
      </c>
      <c r="AF6" s="14" cm="1">
        <f t="array" ref="AF6">SUMPRODUCT((100*X6:AC6)^2)</f>
        <v>1833.5693198079587</v>
      </c>
      <c r="AG6" s="13" cm="1">
        <f t="array" ref="AG6">SUM(LARGE(X6:AB6,{1,2}))</f>
        <v>0.46289894696253042</v>
      </c>
      <c r="AH6" s="13" cm="1">
        <f t="array" ref="AH6">SUM(LARGE(X6:AB6,{1,2,3,4}))</f>
        <v>0.77539063547969989</v>
      </c>
    </row>
    <row r="7" spans="1:34" x14ac:dyDescent="0.25">
      <c r="A7" s="4">
        <f t="shared" si="0"/>
        <v>41944</v>
      </c>
      <c r="B7" s="1">
        <v>2014</v>
      </c>
      <c r="C7" s="1">
        <v>11</v>
      </c>
      <c r="D7" t="s">
        <v>7</v>
      </c>
      <c r="E7" s="2">
        <v>1285688.4295000001</v>
      </c>
      <c r="F7" s="2">
        <v>6.5673023910522446</v>
      </c>
      <c r="G7" s="8">
        <f t="shared" si="1"/>
        <v>8443504.6972035561</v>
      </c>
      <c r="H7" s="2">
        <v>996052.32024999999</v>
      </c>
      <c r="I7" s="2">
        <v>6.1859071619749066</v>
      </c>
      <c r="J7" s="8">
        <f t="shared" si="2"/>
        <v>6161487.1815361986</v>
      </c>
      <c r="K7" s="2">
        <v>725615.35149999999</v>
      </c>
      <c r="L7" s="2">
        <v>6.501773276591301</v>
      </c>
      <c r="M7" s="8">
        <f t="shared" si="3"/>
        <v>4717786.5014671031</v>
      </c>
      <c r="N7" s="2">
        <v>707296.35025000002</v>
      </c>
      <c r="O7" s="2">
        <v>7.3387896161794659</v>
      </c>
      <c r="P7" s="8">
        <f t="shared" si="4"/>
        <v>5190699.110776335</v>
      </c>
      <c r="Q7" s="2">
        <v>490935.86725000001</v>
      </c>
      <c r="R7" s="2">
        <v>6.8008641272544859</v>
      </c>
      <c r="S7" s="8">
        <f t="shared" si="5"/>
        <v>3338788.1283630952</v>
      </c>
      <c r="T7" s="2">
        <v>5814894.0687499996</v>
      </c>
      <c r="U7" s="20">
        <v>31517778.939272549</v>
      </c>
      <c r="V7" s="11">
        <f t="shared" si="6"/>
        <v>31517778.939272549</v>
      </c>
      <c r="W7" s="8">
        <f t="shared" si="7"/>
        <v>3665513.3199262582</v>
      </c>
      <c r="X7" s="16">
        <f t="shared" si="8"/>
        <v>0.26789656445881643</v>
      </c>
      <c r="Y7" s="16">
        <f t="shared" si="9"/>
        <v>0.19549242963496746</v>
      </c>
      <c r="Z7" s="17">
        <f t="shared" si="10"/>
        <v>0.14968651536509547</v>
      </c>
      <c r="AA7" s="16">
        <f t="shared" si="11"/>
        <v>0.16469114529858239</v>
      </c>
      <c r="AB7" s="16">
        <f t="shared" si="12"/>
        <v>0.10593348391700334</v>
      </c>
      <c r="AC7" s="16">
        <f t="shared" si="13"/>
        <v>0.11629986132553478</v>
      </c>
      <c r="AD7" s="2">
        <v>26.06</v>
      </c>
      <c r="AE7" s="18">
        <f t="shared" si="14"/>
        <v>2.2407566638005156</v>
      </c>
      <c r="AF7" s="14" cm="1">
        <f t="array" ref="AF7">SUMPRODUCT((100*X7:AC7)^2)</f>
        <v>1842.6264627445585</v>
      </c>
      <c r="AG7" s="13" cm="1">
        <f t="array" ref="AG7">SUM(LARGE(X7:AB7,{1,2}))</f>
        <v>0.46338899409378387</v>
      </c>
      <c r="AH7" s="13" cm="1">
        <f t="array" ref="AH7">SUM(LARGE(X7:AB7,{1,2,3,4}))</f>
        <v>0.77776665475746176</v>
      </c>
    </row>
    <row r="8" spans="1:34" x14ac:dyDescent="0.25">
      <c r="A8" s="4">
        <f t="shared" si="0"/>
        <v>41974</v>
      </c>
      <c r="B8" s="1">
        <v>2014</v>
      </c>
      <c r="C8" s="1">
        <v>12</v>
      </c>
      <c r="D8" t="s">
        <v>8</v>
      </c>
      <c r="E8" s="2">
        <v>1293879.1255000001</v>
      </c>
      <c r="F8" s="2">
        <v>6.4889223818302151</v>
      </c>
      <c r="G8" s="8">
        <f t="shared" si="1"/>
        <v>8395881.2168398555</v>
      </c>
      <c r="H8" s="2">
        <v>969414.15099999995</v>
      </c>
      <c r="I8" s="2">
        <v>6.6109311239242547</v>
      </c>
      <c r="J8" s="8">
        <f t="shared" si="2"/>
        <v>6408730.1828185068</v>
      </c>
      <c r="K8" s="2">
        <v>719375.29374999995</v>
      </c>
      <c r="L8" s="2">
        <v>6.6366184813737874</v>
      </c>
      <c r="M8" s="8">
        <f t="shared" si="3"/>
        <v>4774219.3695449466</v>
      </c>
      <c r="N8" s="2">
        <v>664461.24025000003</v>
      </c>
      <c r="O8" s="2">
        <v>7.6342707168340684</v>
      </c>
      <c r="P8" s="8">
        <f t="shared" si="4"/>
        <v>5072676.9889118215</v>
      </c>
      <c r="Q8" s="2">
        <v>485570.38112500001</v>
      </c>
      <c r="R8" s="2">
        <v>6.8184273823738097</v>
      </c>
      <c r="S8" s="8">
        <f t="shared" si="5"/>
        <v>3310826.3827323872</v>
      </c>
      <c r="T8" s="2">
        <v>5739580.566624999</v>
      </c>
      <c r="U8" s="20">
        <v>31630234.795147762</v>
      </c>
      <c r="V8" s="11">
        <f t="shared" si="6"/>
        <v>31630234.795147762</v>
      </c>
      <c r="W8" s="8">
        <f t="shared" si="7"/>
        <v>3667900.6543002427</v>
      </c>
      <c r="X8" s="16">
        <f t="shared" si="8"/>
        <v>0.26543847275290622</v>
      </c>
      <c r="Y8" s="16">
        <f t="shared" si="9"/>
        <v>0.20261405659251189</v>
      </c>
      <c r="Z8" s="17">
        <f t="shared" si="10"/>
        <v>0.15093847391475373</v>
      </c>
      <c r="AA8" s="16">
        <f t="shared" si="11"/>
        <v>0.16037430710726169</v>
      </c>
      <c r="AB8" s="16">
        <f t="shared" si="12"/>
        <v>0.10467283610680894</v>
      </c>
      <c r="AC8" s="16">
        <f t="shared" si="13"/>
        <v>0.11596185352575748</v>
      </c>
      <c r="AD8" s="2">
        <v>24.53</v>
      </c>
      <c r="AE8" s="18">
        <f t="shared" si="14"/>
        <v>2.1092003439380913</v>
      </c>
      <c r="AF8" s="14" cm="1">
        <f t="array" ref="AF8">SUMPRODUCT((100*X8:AC8)^2)</f>
        <v>1844.1593412589016</v>
      </c>
      <c r="AG8" s="13" cm="1">
        <f t="array" ref="AG8">SUM(LARGE(X8:AB8,{1,2}))</f>
        <v>0.46805252934541808</v>
      </c>
      <c r="AH8" s="13" cm="1">
        <f t="array" ref="AH8">SUM(LARGE(X8:AB8,{1,2,3,4}))</f>
        <v>0.77936531036743339</v>
      </c>
    </row>
    <row r="9" spans="1:34" x14ac:dyDescent="0.25">
      <c r="A9" s="4">
        <f t="shared" si="0"/>
        <v>42005</v>
      </c>
      <c r="B9" s="1">
        <v>2015</v>
      </c>
      <c r="C9" s="1">
        <v>1</v>
      </c>
      <c r="D9" t="s">
        <v>10</v>
      </c>
      <c r="E9" s="2">
        <v>1256859.3430000001</v>
      </c>
      <c r="F9" s="2">
        <v>6.7027814524650573</v>
      </c>
      <c r="G9" s="8">
        <f t="shared" si="1"/>
        <v>8424453.4926178176</v>
      </c>
      <c r="H9" s="2">
        <v>941325.89949999994</v>
      </c>
      <c r="I9" s="2">
        <v>6.7969703540563584</v>
      </c>
      <c r="J9" s="8">
        <f t="shared" si="2"/>
        <v>6398164.2324069347</v>
      </c>
      <c r="K9" s="2">
        <v>741887.58774999995</v>
      </c>
      <c r="L9" s="2">
        <v>6.3917743280649182</v>
      </c>
      <c r="M9" s="8">
        <f t="shared" si="3"/>
        <v>4741978.0376904588</v>
      </c>
      <c r="N9" s="2">
        <v>677725.74699999997</v>
      </c>
      <c r="O9" s="2">
        <v>7.6013263359785066</v>
      </c>
      <c r="P9" s="8">
        <f t="shared" si="4"/>
        <v>5151614.5692418059</v>
      </c>
      <c r="Q9" s="2">
        <v>484969.03975</v>
      </c>
      <c r="R9" s="2">
        <v>6.8209299037694926</v>
      </c>
      <c r="S9" s="8">
        <f t="shared" si="5"/>
        <v>3307939.8256331505</v>
      </c>
      <c r="T9" s="2">
        <v>5626933.8669999996</v>
      </c>
      <c r="U9" s="20">
        <v>31499285.502938591</v>
      </c>
      <c r="V9" s="11">
        <f t="shared" si="6"/>
        <v>31499285.502938591</v>
      </c>
      <c r="W9" s="8">
        <f t="shared" si="7"/>
        <v>3475135.3453484215</v>
      </c>
      <c r="X9" s="16">
        <f t="shared" si="8"/>
        <v>0.26744903441799955</v>
      </c>
      <c r="Y9" s="16">
        <f t="shared" si="9"/>
        <v>0.20312093211796964</v>
      </c>
      <c r="Z9" s="17">
        <f t="shared" si="10"/>
        <v>0.1505423999934245</v>
      </c>
      <c r="AA9" s="16">
        <f t="shared" si="11"/>
        <v>0.16354702930519513</v>
      </c>
      <c r="AB9" s="16">
        <f t="shared" si="12"/>
        <v>0.10501634474612291</v>
      </c>
      <c r="AC9" s="16">
        <f t="shared" si="13"/>
        <v>0.11032425941928821</v>
      </c>
      <c r="AD9" s="2">
        <v>20.58</v>
      </c>
      <c r="AE9" s="18">
        <f t="shared" si="14"/>
        <v>1.7695614789337917</v>
      </c>
      <c r="AF9" s="14" cm="1">
        <f t="array" ref="AF9">SUMPRODUCT((100*X9:AC9)^2)</f>
        <v>1853.9761894617866</v>
      </c>
      <c r="AG9" s="13" cm="1">
        <f t="array" ref="AG9">SUM(LARGE(X9:AB9,{1,2}))</f>
        <v>0.47056996653596916</v>
      </c>
      <c r="AH9" s="13" cm="1">
        <f t="array" ref="AH9">SUM(LARGE(X9:AB9,{1,2,3,4}))</f>
        <v>0.78465939583458888</v>
      </c>
    </row>
    <row r="10" spans="1:34" x14ac:dyDescent="0.25">
      <c r="A10" s="4">
        <f t="shared" si="0"/>
        <v>42036</v>
      </c>
      <c r="B10" s="1">
        <v>2015</v>
      </c>
      <c r="C10" s="1">
        <v>2</v>
      </c>
      <c r="D10" t="s">
        <v>11</v>
      </c>
      <c r="E10" s="2">
        <v>1240726.108</v>
      </c>
      <c r="F10" s="2">
        <v>6.6956837591409677</v>
      </c>
      <c r="G10" s="8">
        <f t="shared" si="1"/>
        <v>8307509.6508777821</v>
      </c>
      <c r="H10" s="2">
        <v>932058.19</v>
      </c>
      <c r="I10" s="2">
        <v>6.8117926699399947</v>
      </c>
      <c r="J10" s="8">
        <f t="shared" si="2"/>
        <v>6348987.1465995386</v>
      </c>
      <c r="K10" s="2">
        <v>735398.08525</v>
      </c>
      <c r="L10" s="2">
        <v>6.4432610358476632</v>
      </c>
      <c r="M10" s="8">
        <f t="shared" si="3"/>
        <v>4738361.8285283027</v>
      </c>
      <c r="N10" s="2">
        <v>691949.70325000002</v>
      </c>
      <c r="O10" s="2">
        <v>7.5984728265762316</v>
      </c>
      <c r="P10" s="8">
        <f t="shared" si="4"/>
        <v>5257761.0175026124</v>
      </c>
      <c r="Q10" s="2">
        <v>484409.09574999998</v>
      </c>
      <c r="R10" s="2">
        <v>6.8250338079452506</v>
      </c>
      <c r="S10" s="8">
        <f t="shared" si="5"/>
        <v>3306108.4553699377</v>
      </c>
      <c r="T10" s="2">
        <v>5583422.8072500005</v>
      </c>
      <c r="U10" s="20">
        <v>31459180.66644761</v>
      </c>
      <c r="V10" s="11">
        <f t="shared" si="6"/>
        <v>31459180.66644761</v>
      </c>
      <c r="W10" s="8">
        <f t="shared" si="7"/>
        <v>3500452.5675694346</v>
      </c>
      <c r="X10" s="16">
        <f t="shared" si="8"/>
        <v>0.26407266415994268</v>
      </c>
      <c r="Y10" s="16">
        <f t="shared" si="9"/>
        <v>0.20181667202067249</v>
      </c>
      <c r="Z10" s="17">
        <f t="shared" si="10"/>
        <v>0.15061936541729271</v>
      </c>
      <c r="AA10" s="16">
        <f t="shared" si="11"/>
        <v>0.16712962340784071</v>
      </c>
      <c r="AB10" s="16">
        <f t="shared" si="12"/>
        <v>0.10509200765346143</v>
      </c>
      <c r="AC10" s="16">
        <f t="shared" si="13"/>
        <v>0.1112696673407899</v>
      </c>
      <c r="AD10" s="2">
        <v>18.239999999999998</v>
      </c>
      <c r="AE10" s="18">
        <f t="shared" si="14"/>
        <v>1.5683576956147891</v>
      </c>
      <c r="AF10" s="14" cm="1">
        <f t="array" ref="AF10">SUMPRODUCT((100*X10:AC10)^2)</f>
        <v>1845.0811426394941</v>
      </c>
      <c r="AG10" s="13" cm="1">
        <f t="array" ref="AG10">SUM(LARGE(X10:AB10,{1,2}))</f>
        <v>0.46588933618061518</v>
      </c>
      <c r="AH10" s="13" cm="1">
        <f t="array" ref="AH10">SUM(LARGE(X10:AB10,{1,2,3,4}))</f>
        <v>0.78363832500574859</v>
      </c>
    </row>
    <row r="11" spans="1:34" x14ac:dyDescent="0.25">
      <c r="A11" s="4">
        <f t="shared" si="0"/>
        <v>42064</v>
      </c>
      <c r="B11" s="1">
        <v>2015</v>
      </c>
      <c r="C11" s="1">
        <v>3</v>
      </c>
      <c r="D11" t="s">
        <v>12</v>
      </c>
      <c r="E11" s="2">
        <v>1266220.9824999999</v>
      </c>
      <c r="F11" s="2">
        <v>6.7002194709300991</v>
      </c>
      <c r="G11" s="8">
        <f t="shared" si="1"/>
        <v>8483958.4814467393</v>
      </c>
      <c r="H11" s="2">
        <v>950654.43625000003</v>
      </c>
      <c r="I11" s="2">
        <v>6.8951748355388638</v>
      </c>
      <c r="J11" s="8">
        <f t="shared" si="2"/>
        <v>6554928.5461243857</v>
      </c>
      <c r="K11" s="2">
        <v>725565.35649999999</v>
      </c>
      <c r="L11" s="2">
        <v>6.4477967476367946</v>
      </c>
      <c r="M11" s="8">
        <f t="shared" si="3"/>
        <v>4678297.9458386311</v>
      </c>
      <c r="N11" s="2">
        <v>725771.39650000003</v>
      </c>
      <c r="O11" s="2">
        <v>7.6566560160636898</v>
      </c>
      <c r="P11" s="8">
        <f t="shared" si="4"/>
        <v>5556981.929298671</v>
      </c>
      <c r="Q11" s="2">
        <v>486038.02374999999</v>
      </c>
      <c r="R11" s="2">
        <v>6.8243572323799127</v>
      </c>
      <c r="S11" s="8">
        <f t="shared" si="5"/>
        <v>3316897.1025899523</v>
      </c>
      <c r="T11" s="2">
        <v>5613302.0704999994</v>
      </c>
      <c r="U11" s="20">
        <v>32009143.443595979</v>
      </c>
      <c r="V11" s="11">
        <f t="shared" si="6"/>
        <v>32009143.443595979</v>
      </c>
      <c r="W11" s="8">
        <f t="shared" si="7"/>
        <v>3418079.4382975996</v>
      </c>
      <c r="X11" s="16">
        <f t="shared" si="8"/>
        <v>0.26504796969642475</v>
      </c>
      <c r="Y11" s="16">
        <f t="shared" si="9"/>
        <v>0.20478300388371748</v>
      </c>
      <c r="Z11" s="17">
        <f t="shared" si="10"/>
        <v>0.14615504954333949</v>
      </c>
      <c r="AA11" s="16">
        <f t="shared" si="11"/>
        <v>0.17360608037171479</v>
      </c>
      <c r="AB11" s="16">
        <f t="shared" si="12"/>
        <v>0.10362342586376078</v>
      </c>
      <c r="AC11" s="16">
        <f t="shared" si="13"/>
        <v>0.10678447064104271</v>
      </c>
      <c r="AD11" s="2">
        <v>17.559999999999999</v>
      </c>
      <c r="AE11" s="18">
        <f t="shared" si="14"/>
        <v>1.509888220120378</v>
      </c>
      <c r="AF11" s="14" cm="1">
        <f t="array" ref="AF11">SUMPRODUCT((100*X11:AC11)^2)</f>
        <v>1858.2761212671189</v>
      </c>
      <c r="AG11" s="13" cm="1">
        <f t="array" ref="AG11">SUM(LARGE(X11:AB11,{1,2}))</f>
        <v>0.46983097358014225</v>
      </c>
      <c r="AH11" s="13" cm="1">
        <f t="array" ref="AH11">SUM(LARGE(X11:AB11,{1,2,3,4}))</f>
        <v>0.78959210349519648</v>
      </c>
    </row>
    <row r="12" spans="1:34" x14ac:dyDescent="0.25">
      <c r="A12" s="4">
        <f t="shared" si="0"/>
        <v>42095</v>
      </c>
      <c r="B12" s="1">
        <v>2015</v>
      </c>
      <c r="C12" s="1">
        <v>4</v>
      </c>
      <c r="D12" t="s">
        <v>13</v>
      </c>
      <c r="E12" s="2">
        <v>1315463.7849999999</v>
      </c>
      <c r="F12" s="2">
        <v>6.7292337097644808</v>
      </c>
      <c r="G12" s="8">
        <f t="shared" si="1"/>
        <v>8852063.2459963746</v>
      </c>
      <c r="H12" s="2">
        <v>905204.0575</v>
      </c>
      <c r="I12" s="2">
        <v>6.9392567354917523</v>
      </c>
      <c r="J12" s="8">
        <f t="shared" si="2"/>
        <v>6281443.3530013384</v>
      </c>
      <c r="K12" s="2">
        <v>653423.85924999998</v>
      </c>
      <c r="L12" s="2">
        <v>6.9760787256240846</v>
      </c>
      <c r="M12" s="8">
        <f t="shared" si="3"/>
        <v>4558336.2833291115</v>
      </c>
      <c r="N12" s="2">
        <v>752586.745</v>
      </c>
      <c r="O12" s="2">
        <v>7.7704933186292644</v>
      </c>
      <c r="P12" s="8">
        <f t="shared" si="4"/>
        <v>5847970.2737114457</v>
      </c>
      <c r="Q12" s="2">
        <v>511445.63425</v>
      </c>
      <c r="R12" s="2">
        <v>6.8980970416069027</v>
      </c>
      <c r="S12" s="8">
        <f t="shared" si="5"/>
        <v>3528001.6165626911</v>
      </c>
      <c r="T12" s="2">
        <v>5616931.3310000002</v>
      </c>
      <c r="U12" s="20">
        <v>32550831.432730809</v>
      </c>
      <c r="V12" s="11">
        <f t="shared" si="6"/>
        <v>32550831.432730809</v>
      </c>
      <c r="W12" s="8">
        <f t="shared" si="7"/>
        <v>3483016.6601298489</v>
      </c>
      <c r="X12" s="16">
        <f t="shared" si="8"/>
        <v>0.27194584151529128</v>
      </c>
      <c r="Y12" s="16">
        <f t="shared" si="9"/>
        <v>0.19297336124831405</v>
      </c>
      <c r="Z12" s="17">
        <f t="shared" si="10"/>
        <v>0.14003747623925733</v>
      </c>
      <c r="AA12" s="16">
        <f t="shared" si="11"/>
        <v>0.17965655610968945</v>
      </c>
      <c r="AB12" s="16">
        <f t="shared" si="12"/>
        <v>0.10838437794910463</v>
      </c>
      <c r="AC12" s="16">
        <f t="shared" si="13"/>
        <v>0.10700238693834328</v>
      </c>
      <c r="AD12" s="2">
        <v>17.5</v>
      </c>
      <c r="AE12" s="18">
        <f t="shared" si="14"/>
        <v>1.5047291487532244</v>
      </c>
      <c r="AF12" s="14" cm="1">
        <f t="array" ref="AF12">SUMPRODUCT((100*X12:AC12)^2)</f>
        <v>1862.7691596750408</v>
      </c>
      <c r="AG12" s="13" cm="1">
        <f t="array" ref="AG12">SUM(LARGE(X12:AB12,{1,2}))</f>
        <v>0.46491920276360532</v>
      </c>
      <c r="AH12" s="13" cm="1">
        <f t="array" ref="AH12">SUM(LARGE(X12:AB12,{1,2,3,4}))</f>
        <v>0.7846132351125521</v>
      </c>
    </row>
    <row r="13" spans="1:34" x14ac:dyDescent="0.25">
      <c r="A13" s="4">
        <f t="shared" si="0"/>
        <v>42125</v>
      </c>
      <c r="B13" s="1">
        <v>2015</v>
      </c>
      <c r="C13" s="1">
        <v>5</v>
      </c>
      <c r="D13" t="s">
        <v>14</v>
      </c>
      <c r="E13" s="2">
        <v>1294763.4310000001</v>
      </c>
      <c r="F13" s="2">
        <v>6.7178958734989163</v>
      </c>
      <c r="G13" s="8">
        <f t="shared" si="1"/>
        <v>8698085.9102721997</v>
      </c>
      <c r="H13" s="2">
        <v>988393.91949999996</v>
      </c>
      <c r="I13" s="2">
        <v>6.8459580041408534</v>
      </c>
      <c r="J13" s="8">
        <f t="shared" si="2"/>
        <v>6766503.2644451754</v>
      </c>
      <c r="K13" s="2">
        <v>757648.96600000001</v>
      </c>
      <c r="L13" s="2">
        <v>6.4668147556781763</v>
      </c>
      <c r="M13" s="8">
        <f t="shared" si="3"/>
        <v>4899575.5129531128</v>
      </c>
      <c r="N13" s="2">
        <v>732709.26324999996</v>
      </c>
      <c r="O13" s="2">
        <v>7.7202229459285734</v>
      </c>
      <c r="P13" s="8">
        <f t="shared" si="4"/>
        <v>5656678.8668370694</v>
      </c>
      <c r="Q13" s="2">
        <v>494661.10074999998</v>
      </c>
      <c r="R13" s="2">
        <v>6.8776467946767808</v>
      </c>
      <c r="S13" s="8">
        <f t="shared" si="5"/>
        <v>3402104.3340245257</v>
      </c>
      <c r="T13" s="2">
        <v>5638047.8054999998</v>
      </c>
      <c r="U13" s="20">
        <v>32695342.933651399</v>
      </c>
      <c r="V13" s="11">
        <f t="shared" si="6"/>
        <v>32695342.933651399</v>
      </c>
      <c r="W13" s="8">
        <f t="shared" si="7"/>
        <v>3272395.0451193154</v>
      </c>
      <c r="X13" s="16">
        <f t="shared" si="8"/>
        <v>0.266034399086231</v>
      </c>
      <c r="Y13" s="16">
        <f t="shared" si="9"/>
        <v>0.20695617960565296</v>
      </c>
      <c r="Z13" s="17">
        <f t="shared" si="10"/>
        <v>0.14985545564993194</v>
      </c>
      <c r="AA13" s="16">
        <f t="shared" si="11"/>
        <v>0.17301176128710924</v>
      </c>
      <c r="AB13" s="16">
        <f t="shared" si="12"/>
        <v>0.10405470714677653</v>
      </c>
      <c r="AC13" s="16">
        <f t="shared" si="13"/>
        <v>0.1000874972242983</v>
      </c>
      <c r="AD13" s="2">
        <v>17.829999999999998</v>
      </c>
      <c r="AE13" s="18">
        <f t="shared" si="14"/>
        <v>1.5331040412725707</v>
      </c>
      <c r="AF13" s="14" cm="1">
        <f t="array" ref="AF13">SUMPRODUCT((100*X13:AC13)^2)</f>
        <v>1868.3977808588104</v>
      </c>
      <c r="AG13" s="13" cm="1">
        <f t="array" ref="AG13">SUM(LARGE(X13:AB13,{1,2}))</f>
        <v>0.47299057869188399</v>
      </c>
      <c r="AH13" s="13" cm="1">
        <f t="array" ref="AH13">SUM(LARGE(X13:AB13,{1,2,3,4}))</f>
        <v>0.79585779562892522</v>
      </c>
    </row>
    <row r="14" spans="1:34" x14ac:dyDescent="0.25">
      <c r="A14" s="4">
        <f t="shared" si="0"/>
        <v>42156</v>
      </c>
      <c r="B14" s="1">
        <v>2015</v>
      </c>
      <c r="C14" s="1">
        <v>6</v>
      </c>
      <c r="D14" t="s">
        <v>3</v>
      </c>
      <c r="E14" s="2">
        <v>1259039.2764999999</v>
      </c>
      <c r="F14" s="2">
        <v>6.664134671068191</v>
      </c>
      <c r="G14" s="8">
        <f t="shared" si="1"/>
        <v>8390407.2947602607</v>
      </c>
      <c r="H14" s="2">
        <v>958254.73674999992</v>
      </c>
      <c r="I14" s="2">
        <v>6.7582860492706294</v>
      </c>
      <c r="J14" s="8">
        <f t="shared" si="2"/>
        <v>6476159.6190250237</v>
      </c>
      <c r="K14" s="2">
        <v>719790.63099999994</v>
      </c>
      <c r="L14" s="2">
        <v>6.6990712552309031</v>
      </c>
      <c r="M14" s="8">
        <f t="shared" si="3"/>
        <v>4821928.7259166129</v>
      </c>
      <c r="N14" s="2">
        <v>700180.09224999999</v>
      </c>
      <c r="O14" s="2">
        <v>7.7736995478868476</v>
      </c>
      <c r="P14" s="8">
        <f t="shared" si="4"/>
        <v>5442989.6665631961</v>
      </c>
      <c r="Q14" s="2">
        <v>487453.33675000002</v>
      </c>
      <c r="R14" s="2">
        <v>6.9118461885690694</v>
      </c>
      <c r="S14" s="8">
        <f t="shared" si="5"/>
        <v>3369202.4877207628</v>
      </c>
      <c r="T14" s="2">
        <v>5454314.4482499994</v>
      </c>
      <c r="U14" s="20">
        <v>31603054.503948372</v>
      </c>
      <c r="V14" s="11">
        <f t="shared" si="6"/>
        <v>31603054.503948372</v>
      </c>
      <c r="W14" s="8">
        <f t="shared" si="7"/>
        <v>3102366.709962517</v>
      </c>
      <c r="X14" s="16">
        <f t="shared" si="8"/>
        <v>0.26549355517872469</v>
      </c>
      <c r="Y14" s="16">
        <f t="shared" si="9"/>
        <v>0.20492195202890642</v>
      </c>
      <c r="Z14" s="17">
        <f t="shared" si="10"/>
        <v>0.15257793278539511</v>
      </c>
      <c r="AA14" s="16">
        <f t="shared" si="11"/>
        <v>0.17222986043590086</v>
      </c>
      <c r="AB14" s="16">
        <f t="shared" si="12"/>
        <v>0.10661002680294168</v>
      </c>
      <c r="AC14" s="16">
        <f t="shared" si="13"/>
        <v>9.8166672768131277E-2</v>
      </c>
      <c r="AD14" s="2">
        <v>18.14</v>
      </c>
      <c r="AE14" s="18">
        <f t="shared" si="14"/>
        <v>1.5597592433361995</v>
      </c>
      <c r="AF14" s="14" cm="1">
        <f t="array" ref="AF14">SUMPRODUCT((100*X14:AC14)^2)</f>
        <v>1864.253781208997</v>
      </c>
      <c r="AG14" s="13" cm="1">
        <f t="array" ref="AG14">SUM(LARGE(X14:AB14,{1,2}))</f>
        <v>0.47041550720763115</v>
      </c>
      <c r="AH14" s="13" cm="1">
        <f t="array" ref="AH14">SUM(LARGE(X14:AB14,{1,2,3,4}))</f>
        <v>0.79522330042892708</v>
      </c>
    </row>
    <row r="15" spans="1:34" x14ac:dyDescent="0.25">
      <c r="A15" s="4">
        <f t="shared" si="0"/>
        <v>42186</v>
      </c>
      <c r="B15" s="1">
        <v>2015</v>
      </c>
      <c r="C15" s="1">
        <v>7</v>
      </c>
      <c r="D15" t="s">
        <v>4</v>
      </c>
      <c r="E15" s="2">
        <v>1238482.46875</v>
      </c>
      <c r="F15" s="2">
        <v>6.6654191255331039</v>
      </c>
      <c r="G15" s="8">
        <f t="shared" si="1"/>
        <v>8255004.7338437047</v>
      </c>
      <c r="H15" s="2">
        <v>910968.40524999995</v>
      </c>
      <c r="I15" s="2">
        <v>6.6786619953870767</v>
      </c>
      <c r="J15" s="8">
        <f t="shared" si="2"/>
        <v>6084050.0671415478</v>
      </c>
      <c r="K15" s="2">
        <v>733108.69299999997</v>
      </c>
      <c r="L15" s="2">
        <v>6.5155951611995686</v>
      </c>
      <c r="M15" s="8">
        <f t="shared" si="3"/>
        <v>4776639.4527441403</v>
      </c>
      <c r="N15" s="2">
        <v>704275.59175000002</v>
      </c>
      <c r="O15" s="2">
        <v>7.6739669985532757</v>
      </c>
      <c r="P15" s="8">
        <f t="shared" si="4"/>
        <v>5404587.6489760801</v>
      </c>
      <c r="Q15" s="2">
        <v>475630.57974999998</v>
      </c>
      <c r="R15" s="2">
        <v>6.8934839739084239</v>
      </c>
      <c r="S15" s="8">
        <f t="shared" si="5"/>
        <v>3278751.7790073976</v>
      </c>
      <c r="T15" s="2">
        <v>5297274.3635</v>
      </c>
      <c r="U15" s="20">
        <v>30806588.674094979</v>
      </c>
      <c r="V15" s="11">
        <f t="shared" si="6"/>
        <v>30806588.674094979</v>
      </c>
      <c r="W15" s="8">
        <f t="shared" si="7"/>
        <v>3007554.9923821092</v>
      </c>
      <c r="X15" s="16">
        <f t="shared" si="8"/>
        <v>0.26796231225644512</v>
      </c>
      <c r="Y15" s="16">
        <f t="shared" si="9"/>
        <v>0.19749184603024802</v>
      </c>
      <c r="Z15" s="17">
        <f t="shared" si="10"/>
        <v>0.15505252799251931</v>
      </c>
      <c r="AA15" s="16">
        <f t="shared" si="11"/>
        <v>0.17543609602970275</v>
      </c>
      <c r="AB15" s="16">
        <f t="shared" si="12"/>
        <v>0.10643021250075879</v>
      </c>
      <c r="AC15" s="16">
        <f t="shared" si="13"/>
        <v>9.7627005190326022E-2</v>
      </c>
      <c r="AD15" s="2">
        <v>18.53</v>
      </c>
      <c r="AE15" s="18">
        <f t="shared" si="14"/>
        <v>1.5932932072227</v>
      </c>
      <c r="AF15" s="14" cm="1">
        <f t="array" ref="AF15">SUMPRODUCT((100*X15:AC15)^2)</f>
        <v>1864.843625406585</v>
      </c>
      <c r="AG15" s="13" cm="1">
        <f t="array" ref="AG15">SUM(LARGE(X15:AB15,{1,2}))</f>
        <v>0.46545415828669312</v>
      </c>
      <c r="AH15" s="13" cm="1">
        <f t="array" ref="AH15">SUM(LARGE(X15:AB15,{1,2,3,4}))</f>
        <v>0.79594278230891524</v>
      </c>
    </row>
    <row r="16" spans="1:34" x14ac:dyDescent="0.25">
      <c r="A16" s="4">
        <f t="shared" si="0"/>
        <v>42217</v>
      </c>
      <c r="B16" s="1">
        <v>2015</v>
      </c>
      <c r="C16" s="1">
        <v>8</v>
      </c>
      <c r="D16" t="s">
        <v>5</v>
      </c>
      <c r="E16" s="2">
        <v>1238878.111</v>
      </c>
      <c r="F16" s="2">
        <v>6.8878652793884276</v>
      </c>
      <c r="G16" s="8">
        <f t="shared" si="1"/>
        <v>8533225.5261512231</v>
      </c>
      <c r="H16" s="2">
        <v>900876.08124999993</v>
      </c>
      <c r="I16" s="2">
        <v>6.9159910798311204</v>
      </c>
      <c r="J16" s="8">
        <f t="shared" si="2"/>
        <v>6230450.9419582151</v>
      </c>
      <c r="K16" s="2">
        <v>705060.51324999996</v>
      </c>
      <c r="L16" s="2">
        <v>6.751773720812797</v>
      </c>
      <c r="M16" s="8">
        <f t="shared" si="3"/>
        <v>4760409.0449441327</v>
      </c>
      <c r="N16" s="2">
        <v>686055.97450000001</v>
      </c>
      <c r="O16" s="2">
        <v>7.8035895248889924</v>
      </c>
      <c r="P16" s="8">
        <f t="shared" si="4"/>
        <v>5353699.2160957102</v>
      </c>
      <c r="Q16" s="2">
        <v>494364.16074999998</v>
      </c>
      <c r="R16" s="2">
        <v>6.5251965304851529</v>
      </c>
      <c r="S16" s="8">
        <f t="shared" si="5"/>
        <v>3225823.3065221044</v>
      </c>
      <c r="T16" s="2">
        <v>5281318.0907500004</v>
      </c>
      <c r="U16" s="20">
        <v>31033720.46802786</v>
      </c>
      <c r="V16" s="11">
        <f t="shared" si="6"/>
        <v>31033720.46802786</v>
      </c>
      <c r="W16" s="8">
        <f t="shared" si="7"/>
        <v>2930112.4323564731</v>
      </c>
      <c r="X16" s="16">
        <f t="shared" si="8"/>
        <v>0.27496624308846507</v>
      </c>
      <c r="Y16" s="16">
        <f t="shared" si="9"/>
        <v>0.20076390609940134</v>
      </c>
      <c r="Z16" s="17">
        <f t="shared" si="10"/>
        <v>0.15339472590302186</v>
      </c>
      <c r="AA16" s="16">
        <f t="shared" si="11"/>
        <v>0.17251232321987622</v>
      </c>
      <c r="AB16" s="16">
        <f t="shared" si="12"/>
        <v>0.10394574862029425</v>
      </c>
      <c r="AC16" s="16">
        <f t="shared" si="13"/>
        <v>9.4417053068941201E-2</v>
      </c>
      <c r="AD16" s="2">
        <v>18.28</v>
      </c>
      <c r="AE16" s="18">
        <f t="shared" si="14"/>
        <v>1.5717970765262252</v>
      </c>
      <c r="AF16" s="14" cm="1">
        <f t="array" ref="AF16">SUMPRODUCT((100*X16:AC16)^2)</f>
        <v>1889.22322994513</v>
      </c>
      <c r="AG16" s="13" cm="1">
        <f t="array" ref="AG16">SUM(LARGE(X16:AB16,{1,2}))</f>
        <v>0.47573014918786638</v>
      </c>
      <c r="AH16" s="13" cm="1">
        <f t="array" ref="AH16">SUM(LARGE(X16:AB16,{1,2,3,4}))</f>
        <v>0.80163719831076441</v>
      </c>
    </row>
    <row r="17" spans="1:34" x14ac:dyDescent="0.25">
      <c r="A17" s="4">
        <f t="shared" si="0"/>
        <v>42248</v>
      </c>
      <c r="B17" s="1">
        <v>2015</v>
      </c>
      <c r="C17" s="1">
        <v>9</v>
      </c>
      <c r="D17" t="s">
        <v>9</v>
      </c>
      <c r="E17" s="2">
        <v>1221884.1287499999</v>
      </c>
      <c r="F17" s="2">
        <v>6.8206060480594628</v>
      </c>
      <c r="G17" s="8">
        <f t="shared" si="1"/>
        <v>8333990.278580117</v>
      </c>
      <c r="H17" s="2">
        <v>916608.90174999996</v>
      </c>
      <c r="I17" s="2">
        <v>6.9871567845821376</v>
      </c>
      <c r="J17" s="8">
        <f t="shared" si="2"/>
        <v>6404490.1066708947</v>
      </c>
      <c r="K17" s="2">
        <v>716274.46750000003</v>
      </c>
      <c r="L17" s="2">
        <v>6.6542446603298187</v>
      </c>
      <c r="M17" s="8">
        <f t="shared" si="3"/>
        <v>4766265.5506924596</v>
      </c>
      <c r="N17" s="2">
        <v>645345.15962499997</v>
      </c>
      <c r="O17" s="2">
        <v>7.7622220091581342</v>
      </c>
      <c r="P17" s="8">
        <f t="shared" si="4"/>
        <v>5009312.4015448438</v>
      </c>
      <c r="Q17" s="2">
        <v>456531.27775000001</v>
      </c>
      <c r="R17" s="2">
        <v>6.9030599427461619</v>
      </c>
      <c r="S17" s="8">
        <f t="shared" si="5"/>
        <v>3151462.7760467473</v>
      </c>
      <c r="T17" s="2">
        <v>5185333.3103749994</v>
      </c>
      <c r="U17" s="20">
        <v>30607286.818180721</v>
      </c>
      <c r="V17" s="11">
        <f t="shared" si="6"/>
        <v>30607286.818180721</v>
      </c>
      <c r="W17" s="8">
        <f t="shared" si="7"/>
        <v>2941765.7046456598</v>
      </c>
      <c r="X17" s="16">
        <f t="shared" si="8"/>
        <v>0.27228778323564862</v>
      </c>
      <c r="Y17" s="16">
        <f t="shared" si="9"/>
        <v>0.20924723399091452</v>
      </c>
      <c r="Z17" s="17">
        <f t="shared" si="10"/>
        <v>0.15572322953700354</v>
      </c>
      <c r="AA17" s="16">
        <f t="shared" si="11"/>
        <v>0.16366404612411817</v>
      </c>
      <c r="AB17" s="16">
        <f t="shared" si="12"/>
        <v>0.10296446054717856</v>
      </c>
      <c r="AC17" s="16">
        <f t="shared" si="13"/>
        <v>9.6113246565136631E-2</v>
      </c>
      <c r="AD17" s="2">
        <v>18.34</v>
      </c>
      <c r="AE17" s="18">
        <f t="shared" si="14"/>
        <v>1.5769561478933791</v>
      </c>
      <c r="AF17" s="14" cm="1">
        <f t="array" ref="AF17">SUMPRODUCT((100*X17:AC17)^2)</f>
        <v>1888.0012234444609</v>
      </c>
      <c r="AG17" s="13" cm="1">
        <f t="array" ref="AG17">SUM(LARGE(X17:AB17,{1,2}))</f>
        <v>0.48153501722656311</v>
      </c>
      <c r="AH17" s="13" cm="1">
        <f t="array" ref="AH17">SUM(LARGE(X17:AB17,{1,2,3,4}))</f>
        <v>0.80092229288768479</v>
      </c>
    </row>
    <row r="18" spans="1:34" x14ac:dyDescent="0.25">
      <c r="A18" s="4">
        <f t="shared" si="0"/>
        <v>42278</v>
      </c>
      <c r="B18" s="1">
        <v>2015</v>
      </c>
      <c r="C18" s="1">
        <v>10</v>
      </c>
      <c r="D18" t="s">
        <v>6</v>
      </c>
      <c r="E18" s="2">
        <v>1256432.1129999999</v>
      </c>
      <c r="F18" s="2">
        <v>6.7187629524230958</v>
      </c>
      <c r="G18" s="8">
        <f t="shared" si="1"/>
        <v>8441669.533059068</v>
      </c>
      <c r="H18" s="2">
        <v>963057.05949999997</v>
      </c>
      <c r="I18" s="2">
        <v>6.6576939256906504</v>
      </c>
      <c r="J18" s="8">
        <f t="shared" si="2"/>
        <v>6411739.1351266494</v>
      </c>
      <c r="K18" s="2">
        <v>753982.13575000002</v>
      </c>
      <c r="L18" s="2">
        <v>6.4605183310270311</v>
      </c>
      <c r="M18" s="8">
        <f t="shared" si="3"/>
        <v>4871115.4092797861</v>
      </c>
      <c r="N18" s="2">
        <v>666347.41524999996</v>
      </c>
      <c r="O18" s="2">
        <v>7.7333792233467102</v>
      </c>
      <c r="P18" s="8">
        <f t="shared" si="4"/>
        <v>5153117.2566251326</v>
      </c>
      <c r="Q18" s="2">
        <v>454323.05162500002</v>
      </c>
      <c r="R18" s="2">
        <v>6.9012397697448726</v>
      </c>
      <c r="S18" s="8">
        <f t="shared" si="5"/>
        <v>3135392.3121863031</v>
      </c>
      <c r="T18" s="2">
        <v>5379512.0251249997</v>
      </c>
      <c r="U18" s="20">
        <v>31097445.216635991</v>
      </c>
      <c r="V18" s="11">
        <f t="shared" si="6"/>
        <v>31097445.216635991</v>
      </c>
      <c r="W18" s="8">
        <f t="shared" si="7"/>
        <v>3084411.5703590512</v>
      </c>
      <c r="X18" s="16">
        <f t="shared" si="8"/>
        <v>0.2714586190039523</v>
      </c>
      <c r="Y18" s="16">
        <f t="shared" si="9"/>
        <v>0.20618218282756567</v>
      </c>
      <c r="Z18" s="17">
        <f t="shared" si="10"/>
        <v>0.15664037271698186</v>
      </c>
      <c r="AA18" s="16">
        <f t="shared" si="11"/>
        <v>0.16570870117228809</v>
      </c>
      <c r="AB18" s="16">
        <f t="shared" si="12"/>
        <v>0.10082475554966115</v>
      </c>
      <c r="AC18" s="16">
        <f t="shared" si="13"/>
        <v>9.9185368729550957E-2</v>
      </c>
      <c r="AD18" s="2">
        <v>17.84</v>
      </c>
      <c r="AE18" s="18">
        <f t="shared" si="14"/>
        <v>1.5339638865004297</v>
      </c>
      <c r="AF18" s="14" cm="1">
        <f t="array" ref="AF18">SUMPRODUCT((100*X18:AC18)^2)</f>
        <v>1881.9982305786023</v>
      </c>
      <c r="AG18" s="13" cm="1">
        <f t="array" ref="AG18">SUM(LARGE(X18:AB18,{1,2}))</f>
        <v>0.47764080183151797</v>
      </c>
      <c r="AH18" s="13" cm="1">
        <f t="array" ref="AH18">SUM(LARGE(X18:AB18,{1,2,3,4}))</f>
        <v>0.79998987572078795</v>
      </c>
    </row>
    <row r="19" spans="1:34" x14ac:dyDescent="0.25">
      <c r="A19" s="4">
        <f t="shared" si="0"/>
        <v>42309</v>
      </c>
      <c r="B19" s="1">
        <v>2015</v>
      </c>
      <c r="C19" s="1">
        <v>11</v>
      </c>
      <c r="D19" t="s">
        <v>7</v>
      </c>
      <c r="E19" s="2">
        <v>1295670.007</v>
      </c>
      <c r="F19" s="2">
        <v>6.2137171886682507</v>
      </c>
      <c r="G19" s="8">
        <f t="shared" si="1"/>
        <v>8050926.9933378128</v>
      </c>
      <c r="H19" s="2">
        <v>932081.89974999998</v>
      </c>
      <c r="I19" s="2">
        <v>6.3678823204517361</v>
      </c>
      <c r="J19" s="8">
        <f t="shared" si="2"/>
        <v>5935387.8506310927</v>
      </c>
      <c r="K19" s="2">
        <v>723083.48349999997</v>
      </c>
      <c r="L19" s="2">
        <v>6.3789407517910002</v>
      </c>
      <c r="M19" s="8">
        <f t="shared" si="3"/>
        <v>4612506.6998451455</v>
      </c>
      <c r="N19" s="2">
        <v>675310.23100000003</v>
      </c>
      <c r="O19" s="2">
        <v>7.2726988054513928</v>
      </c>
      <c r="P19" s="8">
        <f t="shared" si="4"/>
        <v>4911327.9103028048</v>
      </c>
      <c r="Q19" s="2">
        <v>472786.39449999999</v>
      </c>
      <c r="R19" s="2">
        <v>6.3687892318964003</v>
      </c>
      <c r="S19" s="8">
        <f t="shared" si="5"/>
        <v>3011076.8982787235</v>
      </c>
      <c r="T19" s="2">
        <v>5439334.0157500003</v>
      </c>
      <c r="U19" s="20">
        <v>29592259.437974978</v>
      </c>
      <c r="V19" s="11">
        <f t="shared" si="6"/>
        <v>29592259.437974978</v>
      </c>
      <c r="W19" s="8">
        <f t="shared" si="7"/>
        <v>3071033.0855793953</v>
      </c>
      <c r="X19" s="16">
        <f t="shared" si="8"/>
        <v>0.27206192248390021</v>
      </c>
      <c r="Y19" s="16">
        <f t="shared" si="9"/>
        <v>0.20057231057572994</v>
      </c>
      <c r="Z19" s="17">
        <f t="shared" si="10"/>
        <v>0.15586868956434044</v>
      </c>
      <c r="AA19" s="16">
        <f t="shared" si="11"/>
        <v>0.16596664139812944</v>
      </c>
      <c r="AB19" s="16">
        <f t="shared" si="12"/>
        <v>0.10175217963974345</v>
      </c>
      <c r="AC19" s="16">
        <f t="shared" si="13"/>
        <v>0.1037782563381564</v>
      </c>
      <c r="AD19" s="2">
        <v>18.48</v>
      </c>
      <c r="AE19" s="18">
        <f t="shared" si="14"/>
        <v>1.5889939810834048</v>
      </c>
      <c r="AF19" s="14" cm="1">
        <f t="array" ref="AF19">SUMPRODUCT((100*X19:AC19)^2)</f>
        <v>1872.103484288295</v>
      </c>
      <c r="AG19" s="13" cm="1">
        <f t="array" ref="AG19">SUM(LARGE(X19:AB19,{1,2}))</f>
        <v>0.47263423305963015</v>
      </c>
      <c r="AH19" s="13" cm="1">
        <f t="array" ref="AH19">SUM(LARGE(X19:AB19,{1,2,3,4}))</f>
        <v>0.79446956402210001</v>
      </c>
    </row>
    <row r="20" spans="1:34" x14ac:dyDescent="0.25">
      <c r="A20" s="4">
        <f t="shared" si="0"/>
        <v>42339</v>
      </c>
      <c r="B20" s="1">
        <v>2015</v>
      </c>
      <c r="C20" s="1">
        <v>12</v>
      </c>
      <c r="D20" t="s">
        <v>8</v>
      </c>
      <c r="E20" s="2">
        <v>1361752.7919999999</v>
      </c>
      <c r="F20" s="2">
        <v>6.2883968144655222</v>
      </c>
      <c r="G20" s="8">
        <f t="shared" si="1"/>
        <v>8563241.9193023294</v>
      </c>
      <c r="H20" s="2">
        <v>971244.34675000003</v>
      </c>
      <c r="I20" s="2">
        <v>6.0681622314214696</v>
      </c>
      <c r="J20" s="8">
        <f t="shared" si="2"/>
        <v>5893668.2624299675</v>
      </c>
      <c r="K20" s="2">
        <v>736039.30900000001</v>
      </c>
      <c r="L20" s="2">
        <v>6.134380044388771</v>
      </c>
      <c r="M20" s="8">
        <f t="shared" si="3"/>
        <v>4515144.8490153002</v>
      </c>
      <c r="N20" s="2">
        <v>715395.99474999995</v>
      </c>
      <c r="O20" s="2">
        <v>7.0100460517883301</v>
      </c>
      <c r="P20" s="8">
        <f t="shared" si="4"/>
        <v>5014958.8684624219</v>
      </c>
      <c r="Q20" s="2">
        <v>509507.04025000002</v>
      </c>
      <c r="R20" s="2">
        <v>5.9150997099876399</v>
      </c>
      <c r="S20" s="8">
        <f t="shared" si="5"/>
        <v>3013784.9460194358</v>
      </c>
      <c r="T20" s="2">
        <v>5707891.3577500004</v>
      </c>
      <c r="U20" s="20">
        <v>30179782.907240398</v>
      </c>
      <c r="V20" s="11">
        <f t="shared" si="6"/>
        <v>30179782.907240398</v>
      </c>
      <c r="W20" s="8">
        <f t="shared" si="7"/>
        <v>3178984.0620109439</v>
      </c>
      <c r="X20" s="16">
        <f t="shared" si="8"/>
        <v>0.28374100455334728</v>
      </c>
      <c r="Y20" s="16">
        <f t="shared" si="9"/>
        <v>0.19528531005489852</v>
      </c>
      <c r="Z20" s="17">
        <f t="shared" si="10"/>
        <v>0.1496082613613525</v>
      </c>
      <c r="AA20" s="16">
        <f t="shared" si="11"/>
        <v>0.16616948120124778</v>
      </c>
      <c r="AB20" s="16">
        <f t="shared" si="12"/>
        <v>9.9861054510647321E-2</v>
      </c>
      <c r="AC20" s="16">
        <f t="shared" si="13"/>
        <v>0.10533488831850667</v>
      </c>
      <c r="AD20" s="2">
        <v>18.71</v>
      </c>
      <c r="AE20" s="18">
        <f t="shared" si="14"/>
        <v>1.6087704213241616</v>
      </c>
      <c r="AF20" s="14" cm="1">
        <f t="array" ref="AF20">SUMPRODUCT((100*X20:AC20)^2)</f>
        <v>1897.0790724348985</v>
      </c>
      <c r="AG20" s="13" cm="1">
        <f t="array" ref="AG20">SUM(LARGE(X20:AB20,{1,2}))</f>
        <v>0.4790263146082458</v>
      </c>
      <c r="AH20" s="13" cm="1">
        <f t="array" ref="AH20">SUM(LARGE(X20:AB20,{1,2,3,4}))</f>
        <v>0.79480405717084612</v>
      </c>
    </row>
    <row r="21" spans="1:34" x14ac:dyDescent="0.25">
      <c r="A21" s="4">
        <f t="shared" si="0"/>
        <v>42370</v>
      </c>
      <c r="B21" s="1">
        <v>2016</v>
      </c>
      <c r="C21" s="1">
        <v>1</v>
      </c>
      <c r="D21" t="s">
        <v>10</v>
      </c>
      <c r="E21" s="2">
        <v>1337193.733</v>
      </c>
      <c r="F21" s="2">
        <v>6.6529619377136227</v>
      </c>
      <c r="G21" s="8">
        <f t="shared" si="1"/>
        <v>8896299.0089981928</v>
      </c>
      <c r="H21" s="2">
        <v>955711.58199999994</v>
      </c>
      <c r="I21" s="2">
        <v>6.4445587678194043</v>
      </c>
      <c r="J21" s="8">
        <f t="shared" si="2"/>
        <v>6159139.4552846532</v>
      </c>
      <c r="K21" s="2">
        <v>721716.04449999996</v>
      </c>
      <c r="L21" s="2">
        <v>6.2519344715833656</v>
      </c>
      <c r="M21" s="8">
        <f t="shared" si="3"/>
        <v>4512121.4173043435</v>
      </c>
      <c r="N21" s="2">
        <v>731674.06374999997</v>
      </c>
      <c r="O21" s="2">
        <v>7.3341488389015197</v>
      </c>
      <c r="P21" s="8">
        <f t="shared" si="4"/>
        <v>5366206.4851064188</v>
      </c>
      <c r="Q21" s="2">
        <v>501141.74050000001</v>
      </c>
      <c r="R21" s="2">
        <v>6.1125039086818704</v>
      </c>
      <c r="S21" s="8">
        <f t="shared" si="5"/>
        <v>3063230.8476098855</v>
      </c>
      <c r="T21" s="2">
        <v>5638270.0387500003</v>
      </c>
      <c r="U21" s="20">
        <v>31117838.441616662</v>
      </c>
      <c r="V21" s="11">
        <f t="shared" si="6"/>
        <v>31117838.441616662</v>
      </c>
      <c r="W21" s="8">
        <f t="shared" si="7"/>
        <v>3120841.2273131683</v>
      </c>
      <c r="X21" s="16">
        <f t="shared" si="8"/>
        <v>0.28589064840379075</v>
      </c>
      <c r="Y21" s="16">
        <f t="shared" si="9"/>
        <v>0.197929540216633</v>
      </c>
      <c r="Z21" s="17">
        <f t="shared" si="10"/>
        <v>0.14500111972012431</v>
      </c>
      <c r="AA21" s="16">
        <f t="shared" si="11"/>
        <v>0.17244791906656703</v>
      </c>
      <c r="AB21" s="16">
        <f t="shared" si="12"/>
        <v>9.8439705359262789E-2</v>
      </c>
      <c r="AC21" s="16">
        <f t="shared" si="13"/>
        <v>0.10029106723362215</v>
      </c>
      <c r="AD21" s="2">
        <v>18.04</v>
      </c>
      <c r="AE21" s="18">
        <f t="shared" si="14"/>
        <v>1.5511607910576095</v>
      </c>
      <c r="AF21" s="14" cm="1">
        <f t="array" ref="AF21">SUMPRODUCT((100*X21:AC21)^2)</f>
        <v>1914.2184900366406</v>
      </c>
      <c r="AG21" s="13" cm="1">
        <f t="array" ref="AG21">SUM(LARGE(X21:AB21,{1,2}))</f>
        <v>0.48382018862042375</v>
      </c>
      <c r="AH21" s="13" cm="1">
        <f t="array" ref="AH21">SUM(LARGE(X21:AB21,{1,2,3,4}))</f>
        <v>0.80126922740711504</v>
      </c>
    </row>
    <row r="22" spans="1:34" x14ac:dyDescent="0.25">
      <c r="A22" s="4">
        <f t="shared" si="0"/>
        <v>42401</v>
      </c>
      <c r="B22" s="1">
        <v>2016</v>
      </c>
      <c r="C22" s="1">
        <v>2</v>
      </c>
      <c r="D22" t="s">
        <v>11</v>
      </c>
      <c r="E22" s="2">
        <v>1308594.6235</v>
      </c>
      <c r="F22" s="2">
        <v>7.3026719111919398</v>
      </c>
      <c r="G22" s="8">
        <f t="shared" si="1"/>
        <v>9556237.2001702413</v>
      </c>
      <c r="H22" s="2">
        <v>947413.92700000003</v>
      </c>
      <c r="I22" s="2">
        <v>6.8471108381032941</v>
      </c>
      <c r="J22" s="8">
        <f t="shared" si="2"/>
        <v>6487048.1677317033</v>
      </c>
      <c r="K22" s="2">
        <v>739573.87974999996</v>
      </c>
      <c r="L22" s="2">
        <v>6.5362082019090648</v>
      </c>
      <c r="M22" s="8">
        <f t="shared" si="3"/>
        <v>4834008.8587396583</v>
      </c>
      <c r="N22" s="2">
        <v>746703.92424999992</v>
      </c>
      <c r="O22" s="2">
        <v>7.7288619846105577</v>
      </c>
      <c r="P22" s="8">
        <f t="shared" si="4"/>
        <v>5771171.5738953464</v>
      </c>
      <c r="Q22" s="2">
        <v>523568.51274999999</v>
      </c>
      <c r="R22" s="2">
        <v>6.5992723183631892</v>
      </c>
      <c r="S22" s="8">
        <f t="shared" si="5"/>
        <v>3455171.1929576593</v>
      </c>
      <c r="T22" s="2">
        <v>5524604.6172499992</v>
      </c>
      <c r="U22" s="20">
        <v>33068191.351127721</v>
      </c>
      <c r="V22" s="11">
        <f t="shared" si="6"/>
        <v>33068191.351127721</v>
      </c>
      <c r="W22" s="8">
        <f t="shared" si="7"/>
        <v>2964554.3576331139</v>
      </c>
      <c r="X22" s="16">
        <f t="shared" si="8"/>
        <v>0.28898578391238039</v>
      </c>
      <c r="Y22" s="16">
        <f t="shared" si="9"/>
        <v>0.1961718468013666</v>
      </c>
      <c r="Z22" s="17">
        <f t="shared" si="10"/>
        <v>0.14618304362070303</v>
      </c>
      <c r="AA22" s="16">
        <f t="shared" si="11"/>
        <v>0.17452335123549273</v>
      </c>
      <c r="AB22" s="16">
        <f t="shared" si="12"/>
        <v>0.10448624650406917</v>
      </c>
      <c r="AC22" s="16">
        <f t="shared" si="13"/>
        <v>8.9649727925988118E-2</v>
      </c>
      <c r="AD22" s="2">
        <v>15.64</v>
      </c>
      <c r="AE22" s="18">
        <f t="shared" si="14"/>
        <v>1.3447979363714531</v>
      </c>
      <c r="AF22" s="14" cm="1">
        <f t="array" ref="AF22">SUMPRODUCT((100*X22:AC22)^2)</f>
        <v>1927.7850857530418</v>
      </c>
      <c r="AG22" s="13" cm="1">
        <f t="array" ref="AG22">SUM(LARGE(X22:AB22,{1,2}))</f>
        <v>0.48515763071374696</v>
      </c>
      <c r="AH22" s="13" cm="1">
        <f t="array" ref="AH22">SUM(LARGE(X22:AB22,{1,2,3,4}))</f>
        <v>0.80586402556994274</v>
      </c>
    </row>
    <row r="23" spans="1:34" x14ac:dyDescent="0.25">
      <c r="A23" s="4">
        <f t="shared" si="0"/>
        <v>42430</v>
      </c>
      <c r="B23" s="1">
        <v>2016</v>
      </c>
      <c r="C23" s="1">
        <v>3</v>
      </c>
      <c r="D23" t="s">
        <v>12</v>
      </c>
      <c r="E23" s="2">
        <v>1291303.3225</v>
      </c>
      <c r="F23" s="2">
        <v>7.5417790269851679</v>
      </c>
      <c r="G23" s="8">
        <f t="shared" si="1"/>
        <v>9738724.3151067644</v>
      </c>
      <c r="H23" s="2">
        <v>940611.95574999996</v>
      </c>
      <c r="I23" s="2">
        <v>7.2051313050508501</v>
      </c>
      <c r="J23" s="8">
        <f t="shared" si="2"/>
        <v>6777232.6482794294</v>
      </c>
      <c r="K23" s="2">
        <v>691696.47100000002</v>
      </c>
      <c r="L23" s="2">
        <v>7.4758804514646524</v>
      </c>
      <c r="M23" s="8">
        <f t="shared" si="3"/>
        <v>5171040.1258959873</v>
      </c>
      <c r="N23" s="2">
        <v>779169.76824999996</v>
      </c>
      <c r="O23" s="2">
        <v>7.7836622962713244</v>
      </c>
      <c r="P23" s="8">
        <f t="shared" si="4"/>
        <v>6064794.3475219905</v>
      </c>
      <c r="Q23" s="2">
        <v>509793.791875</v>
      </c>
      <c r="R23" s="2">
        <v>7.0688394293069834</v>
      </c>
      <c r="S23" s="8">
        <f t="shared" si="5"/>
        <v>3603650.456821918</v>
      </c>
      <c r="T23" s="2">
        <v>5479077.3093750002</v>
      </c>
      <c r="U23" s="20">
        <v>34528092.657705657</v>
      </c>
      <c r="V23" s="11">
        <f t="shared" si="6"/>
        <v>34528092.657705657</v>
      </c>
      <c r="W23" s="8">
        <f t="shared" si="7"/>
        <v>3172650.764079567</v>
      </c>
      <c r="X23" s="16">
        <f t="shared" si="8"/>
        <v>0.28205219476359827</v>
      </c>
      <c r="Y23" s="16">
        <f t="shared" si="9"/>
        <v>0.19628169778926233</v>
      </c>
      <c r="Z23" s="17">
        <f t="shared" si="10"/>
        <v>0.14976327181345081</v>
      </c>
      <c r="AA23" s="16">
        <f t="shared" si="11"/>
        <v>0.17564811377348138</v>
      </c>
      <c r="AB23" s="16">
        <f t="shared" si="12"/>
        <v>0.10436865113131839</v>
      </c>
      <c r="AC23" s="16">
        <f t="shared" si="13"/>
        <v>9.1886070728888769E-2</v>
      </c>
      <c r="AD23" s="2">
        <v>15.78</v>
      </c>
      <c r="AE23" s="18">
        <f t="shared" si="14"/>
        <v>1.3568357695614788</v>
      </c>
      <c r="AF23" s="14" cm="1">
        <f t="array" ref="AF23">SUMPRODUCT((100*X23:AC23)^2)</f>
        <v>1906.9710824741469</v>
      </c>
      <c r="AG23" s="13" cm="1">
        <f t="array" ref="AG23">SUM(LARGE(X23:AB23,{1,2}))</f>
        <v>0.47833389255286063</v>
      </c>
      <c r="AH23" s="13" cm="1">
        <f t="array" ref="AH23">SUM(LARGE(X23:AB23,{1,2,3,4}))</f>
        <v>0.8037452781397928</v>
      </c>
    </row>
    <row r="24" spans="1:34" x14ac:dyDescent="0.25">
      <c r="A24" s="4">
        <f t="shared" si="0"/>
        <v>42461</v>
      </c>
      <c r="B24" s="1">
        <v>2016</v>
      </c>
      <c r="C24" s="1">
        <v>4</v>
      </c>
      <c r="D24" t="s">
        <v>13</v>
      </c>
      <c r="E24" s="2">
        <v>1288501.7845000001</v>
      </c>
      <c r="F24" s="2">
        <v>7.447619566822052</v>
      </c>
      <c r="G24" s="8">
        <f t="shared" si="1"/>
        <v>9596271.1021273322</v>
      </c>
      <c r="H24" s="2">
        <v>1006298.947</v>
      </c>
      <c r="I24" s="2">
        <v>6.9179157410383221</v>
      </c>
      <c r="J24" s="8">
        <f t="shared" si="2"/>
        <v>6961491.3256415883</v>
      </c>
      <c r="K24" s="2">
        <v>719347.56924999994</v>
      </c>
      <c r="L24" s="2">
        <v>7.1365708780527113</v>
      </c>
      <c r="M24" s="8">
        <f t="shared" si="3"/>
        <v>5133674.9139075559</v>
      </c>
      <c r="N24" s="2">
        <v>804273.01524999994</v>
      </c>
      <c r="O24" s="2">
        <v>7.8517770608663557</v>
      </c>
      <c r="P24" s="8">
        <f t="shared" si="4"/>
        <v>6314972.4118137658</v>
      </c>
      <c r="Q24" s="2">
        <v>500518.54525000002</v>
      </c>
      <c r="R24" s="2">
        <v>7.1086679088115687</v>
      </c>
      <c r="S24" s="8">
        <f t="shared" si="5"/>
        <v>3558020.1203837264</v>
      </c>
      <c r="T24" s="2">
        <v>5553884.1112500001</v>
      </c>
      <c r="U24" s="20">
        <v>34764966.084285043</v>
      </c>
      <c r="V24" s="11">
        <f t="shared" si="6"/>
        <v>34764966.084285043</v>
      </c>
      <c r="W24" s="8">
        <f t="shared" si="7"/>
        <v>3200536.2104110792</v>
      </c>
      <c r="X24" s="16">
        <f t="shared" si="8"/>
        <v>0.27603280494685067</v>
      </c>
      <c r="Y24" s="16">
        <f t="shared" si="9"/>
        <v>0.20024444461599578</v>
      </c>
      <c r="Z24" s="17">
        <f t="shared" si="10"/>
        <v>0.14766805471523681</v>
      </c>
      <c r="AA24" s="16">
        <f t="shared" si="11"/>
        <v>0.18164759305398401</v>
      </c>
      <c r="AB24" s="16">
        <f t="shared" si="12"/>
        <v>0.10234499040665175</v>
      </c>
      <c r="AC24" s="16">
        <f t="shared" si="13"/>
        <v>9.2062112261281082E-2</v>
      </c>
      <c r="AD24" s="2">
        <v>15.74</v>
      </c>
      <c r="AE24" s="18">
        <f t="shared" si="14"/>
        <v>1.3533963886500429</v>
      </c>
      <c r="AF24" s="14" cm="1">
        <f t="array" ref="AF24">SUMPRODUCT((100*X24:AC24)^2)</f>
        <v>1900.4357902742902</v>
      </c>
      <c r="AG24" s="13" cm="1">
        <f t="array" ref="AG24">SUM(LARGE(X24:AB24,{1,2}))</f>
        <v>0.47627724956284645</v>
      </c>
      <c r="AH24" s="13" cm="1">
        <f t="array" ref="AH24">SUM(LARGE(X24:AB24,{1,2,3,4}))</f>
        <v>0.80559289733206729</v>
      </c>
    </row>
    <row r="25" spans="1:34" x14ac:dyDescent="0.25">
      <c r="A25" s="4">
        <f t="shared" si="0"/>
        <v>42491</v>
      </c>
      <c r="B25" s="1">
        <v>2016</v>
      </c>
      <c r="C25" s="1">
        <v>5</v>
      </c>
      <c r="D25" t="s">
        <v>14</v>
      </c>
      <c r="E25" s="2">
        <v>1330161.2545</v>
      </c>
      <c r="F25" s="2">
        <v>7.3740154190778728</v>
      </c>
      <c r="G25" s="8">
        <f t="shared" si="1"/>
        <v>9808629.6005429663</v>
      </c>
      <c r="H25" s="2">
        <v>920145.06325000001</v>
      </c>
      <c r="I25" s="2">
        <v>6.6722899466753001</v>
      </c>
      <c r="J25" s="8">
        <f t="shared" si="2"/>
        <v>6139474.6550058834</v>
      </c>
      <c r="K25" s="2">
        <v>686523.20050000004</v>
      </c>
      <c r="L25" s="2">
        <v>7.3561733363151536</v>
      </c>
      <c r="M25" s="8">
        <f t="shared" si="3"/>
        <v>5050183.6622798424</v>
      </c>
      <c r="N25" s="2">
        <v>843398.11749999993</v>
      </c>
      <c r="O25" s="2">
        <v>7.8104615005970004</v>
      </c>
      <c r="P25" s="8">
        <f t="shared" si="4"/>
        <v>6587328.526409735</v>
      </c>
      <c r="Q25" s="2">
        <v>492016.47887499997</v>
      </c>
      <c r="R25" s="2">
        <v>7.0940078094243999</v>
      </c>
      <c r="S25" s="8">
        <f t="shared" si="5"/>
        <v>3490368.743504745</v>
      </c>
      <c r="T25" s="2">
        <v>5355169.3646249995</v>
      </c>
      <c r="U25" s="20">
        <v>33861193.051947579</v>
      </c>
      <c r="V25" s="11">
        <f t="shared" si="6"/>
        <v>33861193.051947579</v>
      </c>
      <c r="W25" s="8">
        <f t="shared" si="7"/>
        <v>2785207.8642044067</v>
      </c>
      <c r="X25" s="16">
        <f t="shared" si="8"/>
        <v>0.28967170724006158</v>
      </c>
      <c r="Y25" s="16">
        <f t="shared" si="9"/>
        <v>0.18131300470090086</v>
      </c>
      <c r="Z25" s="17">
        <f t="shared" si="10"/>
        <v>0.14914370130231938</v>
      </c>
      <c r="AA25" s="16">
        <f t="shared" si="11"/>
        <v>0.1945391739831463</v>
      </c>
      <c r="AB25" s="16">
        <f t="shared" si="12"/>
        <v>0.10307872903798913</v>
      </c>
      <c r="AC25" s="16">
        <f t="shared" si="13"/>
        <v>8.2253683735582714E-2</v>
      </c>
      <c r="AD25" s="2">
        <v>15.7</v>
      </c>
      <c r="AE25" s="18">
        <f t="shared" si="14"/>
        <v>1.3499570077386069</v>
      </c>
      <c r="AF25" s="14" cm="1">
        <f t="array" ref="AF25">SUMPRODUCT((100*X25:AC25)^2)</f>
        <v>1942.6433036940164</v>
      </c>
      <c r="AG25" s="13" cm="1">
        <f t="array" ref="AG25">SUM(LARGE(X25:AB25,{1,2}))</f>
        <v>0.48421088122320788</v>
      </c>
      <c r="AH25" s="13" cm="1">
        <f t="array" ref="AH25">SUM(LARGE(X25:AB25,{1,2,3,4}))</f>
        <v>0.81466758722642807</v>
      </c>
    </row>
    <row r="26" spans="1:34" x14ac:dyDescent="0.25">
      <c r="A26" s="4">
        <f t="shared" si="0"/>
        <v>42522</v>
      </c>
      <c r="B26" s="1">
        <v>2016</v>
      </c>
      <c r="C26" s="1">
        <v>6</v>
      </c>
      <c r="D26" t="s">
        <v>3</v>
      </c>
      <c r="E26" s="2">
        <v>1353182.8914999999</v>
      </c>
      <c r="F26" s="2">
        <v>7.2344180214166638</v>
      </c>
      <c r="G26" s="8">
        <f t="shared" si="1"/>
        <v>9789490.6965403091</v>
      </c>
      <c r="H26" s="2">
        <v>975348.33025</v>
      </c>
      <c r="I26" s="2">
        <v>7.0958522283077237</v>
      </c>
      <c r="J26" s="8">
        <f t="shared" si="2"/>
        <v>6920927.6225806801</v>
      </c>
      <c r="K26" s="2">
        <v>724238.06499999994</v>
      </c>
      <c r="L26" s="2">
        <v>7.3190263359069823</v>
      </c>
      <c r="M26" s="8">
        <f t="shared" si="3"/>
        <v>5300717.4712013127</v>
      </c>
      <c r="N26" s="2">
        <v>827314.19574999996</v>
      </c>
      <c r="O26" s="2">
        <v>7.8352604196548459</v>
      </c>
      <c r="P26" s="8">
        <f t="shared" si="4"/>
        <v>6482222.1725785555</v>
      </c>
      <c r="Q26" s="2">
        <v>482320.40312500001</v>
      </c>
      <c r="R26" s="2">
        <v>7.094427494096756</v>
      </c>
      <c r="S26" s="8">
        <f t="shared" si="5"/>
        <v>3421787.1288938308</v>
      </c>
      <c r="T26" s="2">
        <v>5378957.7606250001</v>
      </c>
      <c r="U26" s="20">
        <v>34481591.081560001</v>
      </c>
      <c r="V26" s="11">
        <f t="shared" si="6"/>
        <v>34481591.081560001</v>
      </c>
      <c r="W26" s="8">
        <f t="shared" si="7"/>
        <v>2566445.9897653162</v>
      </c>
      <c r="X26" s="16">
        <f t="shared" si="8"/>
        <v>0.28390484283004891</v>
      </c>
      <c r="Y26" s="16">
        <f t="shared" si="9"/>
        <v>0.20071369694659597</v>
      </c>
      <c r="Z26" s="17">
        <f t="shared" si="10"/>
        <v>0.15372601161771854</v>
      </c>
      <c r="AA26" s="16">
        <f t="shared" si="11"/>
        <v>0.18799080811688837</v>
      </c>
      <c r="AB26" s="16">
        <f t="shared" si="12"/>
        <v>9.9235186705863107E-2</v>
      </c>
      <c r="AC26" s="16">
        <f t="shared" si="13"/>
        <v>7.4429453782885194E-2</v>
      </c>
      <c r="AD26" s="2">
        <v>15.14</v>
      </c>
      <c r="AE26" s="18">
        <f t="shared" si="14"/>
        <v>1.3018056749785039</v>
      </c>
      <c r="AF26" s="14" cm="1">
        <f t="array" ref="AF26">SUMPRODUCT((100*X26:AC26)^2)</f>
        <v>1952.4754437962258</v>
      </c>
      <c r="AG26" s="13" cm="1">
        <f t="array" ref="AG26">SUM(LARGE(X26:AB26,{1,2}))</f>
        <v>0.48461853977664487</v>
      </c>
      <c r="AH26" s="13" cm="1">
        <f t="array" ref="AH26">SUM(LARGE(X26:AB26,{1,2,3,4}))</f>
        <v>0.8263353595112517</v>
      </c>
    </row>
    <row r="27" spans="1:34" x14ac:dyDescent="0.25">
      <c r="A27" s="4">
        <f t="shared" si="0"/>
        <v>42552</v>
      </c>
      <c r="B27" s="1">
        <v>2016</v>
      </c>
      <c r="C27" s="1">
        <v>7</v>
      </c>
      <c r="D27" t="s">
        <v>4</v>
      </c>
      <c r="E27" s="2">
        <v>1332595.5564999999</v>
      </c>
      <c r="F27" s="2">
        <v>7.2374845482110972</v>
      </c>
      <c r="G27" s="8">
        <f t="shared" si="1"/>
        <v>9644639.7491835169</v>
      </c>
      <c r="H27" s="2">
        <v>917817.56874999998</v>
      </c>
      <c r="I27" s="2">
        <v>7.0947859867811198</v>
      </c>
      <c r="J27" s="8">
        <f t="shared" si="2"/>
        <v>6511719.2251890171</v>
      </c>
      <c r="K27" s="2">
        <v>687311.90949999995</v>
      </c>
      <c r="L27" s="2">
        <v>7.3101298290491101</v>
      </c>
      <c r="M27" s="8">
        <f t="shared" si="3"/>
        <v>5024339.2914966522</v>
      </c>
      <c r="N27" s="2">
        <v>797387.79475</v>
      </c>
      <c r="O27" s="2">
        <v>8.0707445079326625</v>
      </c>
      <c r="P27" s="8">
        <f t="shared" si="4"/>
        <v>6435513.1651710998</v>
      </c>
      <c r="Q27" s="2">
        <v>490057.39449999999</v>
      </c>
      <c r="R27" s="2">
        <v>7.1288145049333567</v>
      </c>
      <c r="S27" s="8">
        <f t="shared" si="5"/>
        <v>3493528.2621614481</v>
      </c>
      <c r="T27" s="2">
        <v>5206625.2865000004</v>
      </c>
      <c r="U27" s="20">
        <v>33592435.813985169</v>
      </c>
      <c r="V27" s="11">
        <f t="shared" si="6"/>
        <v>33592435.813985169</v>
      </c>
      <c r="W27" s="8">
        <f t="shared" si="7"/>
        <v>2482696.1207834333</v>
      </c>
      <c r="X27" s="16">
        <f t="shared" si="8"/>
        <v>0.28710748463105706</v>
      </c>
      <c r="Y27" s="16">
        <f t="shared" si="9"/>
        <v>0.19384480664775328</v>
      </c>
      <c r="Z27" s="17">
        <f t="shared" si="10"/>
        <v>0.14956757882394833</v>
      </c>
      <c r="AA27" s="16">
        <f t="shared" si="11"/>
        <v>0.19157625844124926</v>
      </c>
      <c r="AB27" s="16">
        <f t="shared" si="12"/>
        <v>0.1039974678081256</v>
      </c>
      <c r="AC27" s="16">
        <f t="shared" si="13"/>
        <v>7.3906403647866464E-2</v>
      </c>
      <c r="AD27" s="2">
        <v>15.7</v>
      </c>
      <c r="AE27" s="18">
        <f t="shared" si="14"/>
        <v>1.3499570077386069</v>
      </c>
      <c r="AF27" s="14" cm="1">
        <f t="array" ref="AF27">SUMPRODUCT((100*X27:AC27)^2)</f>
        <v>1953.5607003974733</v>
      </c>
      <c r="AG27" s="13" cm="1">
        <f t="array" ref="AG27">SUM(LARGE(X27:AB27,{1,2}))</f>
        <v>0.48095229127881034</v>
      </c>
      <c r="AH27" s="13" cm="1">
        <f t="array" ref="AH27">SUM(LARGE(X27:AB27,{1,2,3,4}))</f>
        <v>0.82209612854400793</v>
      </c>
    </row>
    <row r="28" spans="1:34" x14ac:dyDescent="0.25">
      <c r="A28" s="4">
        <f t="shared" si="0"/>
        <v>42583</v>
      </c>
      <c r="B28" s="1">
        <v>2016</v>
      </c>
      <c r="C28" s="1">
        <v>8</v>
      </c>
      <c r="D28" t="s">
        <v>5</v>
      </c>
      <c r="E28" s="2">
        <v>1333693.1740000001</v>
      </c>
      <c r="F28" s="2">
        <v>7.2171445623159407</v>
      </c>
      <c r="G28" s="8">
        <f t="shared" si="1"/>
        <v>9625456.4385319892</v>
      </c>
      <c r="H28" s="2">
        <v>897608.90799999994</v>
      </c>
      <c r="I28" s="2">
        <v>7.1907009642601007</v>
      </c>
      <c r="J28" s="8">
        <f t="shared" si="2"/>
        <v>6454437.2402840555</v>
      </c>
      <c r="K28" s="2">
        <v>680578.79499999993</v>
      </c>
      <c r="L28" s="2">
        <v>7.5506432060003279</v>
      </c>
      <c r="M28" s="8">
        <f t="shared" si="3"/>
        <v>5138807.6546146395</v>
      </c>
      <c r="N28" s="2">
        <v>826295.13099999994</v>
      </c>
      <c r="O28" s="2">
        <v>7.9779762995719903</v>
      </c>
      <c r="P28" s="8">
        <f t="shared" si="4"/>
        <v>6592162.9715697328</v>
      </c>
      <c r="Q28" s="2">
        <v>502376.61700000003</v>
      </c>
      <c r="R28" s="2">
        <v>7.1357049536943444</v>
      </c>
      <c r="S28" s="8">
        <f t="shared" si="5"/>
        <v>3584811.3145471066</v>
      </c>
      <c r="T28" s="2">
        <v>5303649.875</v>
      </c>
      <c r="U28" s="20">
        <v>33991035.6298379</v>
      </c>
      <c r="V28" s="11">
        <f t="shared" si="6"/>
        <v>33991035.6298379</v>
      </c>
      <c r="W28" s="8">
        <f t="shared" si="7"/>
        <v>2595360.0102903768</v>
      </c>
      <c r="X28" s="16">
        <f t="shared" si="8"/>
        <v>0.28317632164412793</v>
      </c>
      <c r="Y28" s="16">
        <f t="shared" si="9"/>
        <v>0.18988645449267341</v>
      </c>
      <c r="Z28" s="17">
        <f t="shared" si="10"/>
        <v>0.15118126174725044</v>
      </c>
      <c r="AA28" s="16">
        <f t="shared" si="11"/>
        <v>0.19393827959107612</v>
      </c>
      <c r="AB28" s="16">
        <f t="shared" si="12"/>
        <v>0.10546343317060629</v>
      </c>
      <c r="AC28" s="16">
        <f t="shared" si="13"/>
        <v>7.635424935426581E-2</v>
      </c>
      <c r="AD28" s="2">
        <v>17.07</v>
      </c>
      <c r="AE28" s="18">
        <f t="shared" si="14"/>
        <v>1.467755803955288</v>
      </c>
      <c r="AF28" s="14" cm="1">
        <f t="array" ref="AF28">SUMPRODUCT((100*X28:AC28)^2)</f>
        <v>1936.6603206451812</v>
      </c>
      <c r="AG28" s="13" cm="1">
        <f t="array" ref="AG28">SUM(LARGE(X28:AB28,{1,2}))</f>
        <v>0.47711460123520405</v>
      </c>
      <c r="AH28" s="13" cm="1">
        <f t="array" ref="AH28">SUM(LARGE(X28:AB28,{1,2,3,4}))</f>
        <v>0.81818231747512793</v>
      </c>
    </row>
    <row r="29" spans="1:34" x14ac:dyDescent="0.25">
      <c r="A29" s="4">
        <f t="shared" si="0"/>
        <v>42614</v>
      </c>
      <c r="B29" s="1">
        <v>2016</v>
      </c>
      <c r="C29" s="1">
        <v>9</v>
      </c>
      <c r="D29" t="s">
        <v>9</v>
      </c>
      <c r="E29" s="2">
        <v>1314946.4125000001</v>
      </c>
      <c r="F29" s="2">
        <v>7.1625491860866548</v>
      </c>
      <c r="G29" s="8">
        <f t="shared" si="1"/>
        <v>9418368.3565994427</v>
      </c>
      <c r="H29" s="2">
        <v>920388.97824999993</v>
      </c>
      <c r="I29" s="2">
        <v>7.2289286382675169</v>
      </c>
      <c r="J29" s="8">
        <f t="shared" si="2"/>
        <v>6653426.2432172028</v>
      </c>
      <c r="K29" s="2">
        <v>673474.20250000001</v>
      </c>
      <c r="L29" s="2">
        <v>7.2897038280010218</v>
      </c>
      <c r="M29" s="8">
        <f t="shared" si="3"/>
        <v>4909427.4720241856</v>
      </c>
      <c r="N29" s="2">
        <v>771996.54625000001</v>
      </c>
      <c r="O29" s="2">
        <v>7.8556742977619169</v>
      </c>
      <c r="P29" s="8">
        <f t="shared" si="4"/>
        <v>6064553.426337094</v>
      </c>
      <c r="Q29" s="2">
        <v>481549.1545</v>
      </c>
      <c r="R29" s="2">
        <v>7.1252936564922331</v>
      </c>
      <c r="S29" s="8">
        <f t="shared" si="5"/>
        <v>3431179.1358480481</v>
      </c>
      <c r="T29" s="2">
        <v>5169239.7939999998</v>
      </c>
      <c r="U29" s="20">
        <v>32955574.083017871</v>
      </c>
      <c r="V29" s="11">
        <f t="shared" si="6"/>
        <v>32955574.083017871</v>
      </c>
      <c r="W29" s="8">
        <f t="shared" si="7"/>
        <v>2478619.4489918984</v>
      </c>
      <c r="X29" s="16">
        <f t="shared" si="8"/>
        <v>0.28578984340778829</v>
      </c>
      <c r="Y29" s="16">
        <f t="shared" si="9"/>
        <v>0.20189077047957535</v>
      </c>
      <c r="Z29" s="17">
        <f t="shared" si="10"/>
        <v>0.14897108026875586</v>
      </c>
      <c r="AA29" s="16">
        <f t="shared" si="11"/>
        <v>0.18402208412634452</v>
      </c>
      <c r="AB29" s="16">
        <f t="shared" si="12"/>
        <v>0.10411528948652567</v>
      </c>
      <c r="AC29" s="16">
        <f t="shared" si="13"/>
        <v>7.5210932231010358E-2</v>
      </c>
      <c r="AD29" s="2">
        <v>18.559999999999999</v>
      </c>
      <c r="AE29" s="18">
        <f t="shared" si="14"/>
        <v>1.5958727429062767</v>
      </c>
      <c r="AF29" s="14" cm="1">
        <f t="array" ref="AF29">SUMPRODUCT((100*X29:AC29)^2)</f>
        <v>1949.8890583444891</v>
      </c>
      <c r="AG29" s="13" cm="1">
        <f t="array" ref="AG29">SUM(LARGE(X29:AB29,{1,2}))</f>
        <v>0.48768061388736361</v>
      </c>
      <c r="AH29" s="13" cm="1">
        <f t="array" ref="AH29">SUM(LARGE(X29:AB29,{1,2,3,4}))</f>
        <v>0.82067377828246402</v>
      </c>
    </row>
    <row r="30" spans="1:34" x14ac:dyDescent="0.25">
      <c r="A30" s="4">
        <f t="shared" si="0"/>
        <v>42644</v>
      </c>
      <c r="B30" s="1">
        <v>2016</v>
      </c>
      <c r="C30" s="1">
        <v>10</v>
      </c>
      <c r="D30" t="s">
        <v>6</v>
      </c>
      <c r="E30" s="2">
        <v>1315978.885</v>
      </c>
      <c r="F30" s="2">
        <v>7.2136508461713786</v>
      </c>
      <c r="G30" s="8">
        <f t="shared" si="1"/>
        <v>9493012.1973239183</v>
      </c>
      <c r="H30" s="2">
        <v>861721.81524999999</v>
      </c>
      <c r="I30" s="2">
        <v>7.3900511836290361</v>
      </c>
      <c r="J30" s="8">
        <f t="shared" si="2"/>
        <v>6368168.3207472237</v>
      </c>
      <c r="K30" s="2">
        <v>669624.73899999994</v>
      </c>
      <c r="L30" s="2">
        <v>7.3354546528339384</v>
      </c>
      <c r="M30" s="8">
        <f t="shared" si="3"/>
        <v>4912001.9073502608</v>
      </c>
      <c r="N30" s="2">
        <v>772960.23774999997</v>
      </c>
      <c r="O30" s="2">
        <v>8.0570115248918537</v>
      </c>
      <c r="P30" s="8">
        <f t="shared" si="4"/>
        <v>6227749.5438348968</v>
      </c>
      <c r="Q30" s="2">
        <v>484683.31075</v>
      </c>
      <c r="R30" s="2">
        <v>7.1228956233024592</v>
      </c>
      <c r="S30" s="8">
        <f t="shared" si="5"/>
        <v>3452348.6328289206</v>
      </c>
      <c r="T30" s="2">
        <v>5127625.8627499994</v>
      </c>
      <c r="U30" s="20">
        <v>32959896.451570168</v>
      </c>
      <c r="V30" s="11">
        <f t="shared" si="6"/>
        <v>32959896.451570168</v>
      </c>
      <c r="W30" s="8">
        <f t="shared" si="7"/>
        <v>2506615.8494849503</v>
      </c>
      <c r="X30" s="16">
        <f t="shared" si="8"/>
        <v>0.2880170516091437</v>
      </c>
      <c r="Y30" s="16">
        <f t="shared" si="9"/>
        <v>0.19320959730878803</v>
      </c>
      <c r="Z30" s="17">
        <f t="shared" si="10"/>
        <v>0.14902965227963449</v>
      </c>
      <c r="AA30" s="16">
        <f t="shared" si="11"/>
        <v>0.18894930549874997</v>
      </c>
      <c r="AB30" s="16">
        <f t="shared" si="12"/>
        <v>0.10474391622867052</v>
      </c>
      <c r="AC30" s="16">
        <f t="shared" si="13"/>
        <v>7.6050477075013334E-2</v>
      </c>
      <c r="AD30" s="2">
        <v>18.600000000000001</v>
      </c>
      <c r="AE30" s="18">
        <f t="shared" si="14"/>
        <v>1.5993121238177128</v>
      </c>
      <c r="AF30" s="14" cm="1">
        <f t="array" ref="AF30">SUMPRODUCT((100*X30:AC30)^2)</f>
        <v>1949.5041086715278</v>
      </c>
      <c r="AG30" s="13" cm="1">
        <f t="array" ref="AG30">SUM(LARGE(X30:AB30,{1,2}))</f>
        <v>0.48122664891793177</v>
      </c>
      <c r="AH30" s="13" cm="1">
        <f t="array" ref="AH30">SUM(LARGE(X30:AB30,{1,2,3,4}))</f>
        <v>0.81920560669631626</v>
      </c>
    </row>
    <row r="31" spans="1:34" x14ac:dyDescent="0.25">
      <c r="A31" s="4">
        <f t="shared" si="0"/>
        <v>42675</v>
      </c>
      <c r="B31" s="1">
        <v>2016</v>
      </c>
      <c r="C31" s="1">
        <v>11</v>
      </c>
      <c r="D31" t="s">
        <v>7</v>
      </c>
      <c r="E31" s="2">
        <v>1302774.5995</v>
      </c>
      <c r="F31" s="2">
        <v>7.4450067843914027</v>
      </c>
      <c r="G31" s="8">
        <f t="shared" si="1"/>
        <v>9699165.7318102922</v>
      </c>
      <c r="H31" s="2">
        <v>912539.30874999997</v>
      </c>
      <c r="I31" s="2">
        <v>7.0673702443122863</v>
      </c>
      <c r="J31" s="8">
        <f t="shared" si="2"/>
        <v>6449253.1574250525</v>
      </c>
      <c r="K31" s="2">
        <v>714340.41850000003</v>
      </c>
      <c r="L31" s="2">
        <v>7.0922188097000118</v>
      </c>
      <c r="M31" s="8">
        <f t="shared" si="3"/>
        <v>5066258.5526146786</v>
      </c>
      <c r="N31" s="2">
        <v>807253.24749999994</v>
      </c>
      <c r="O31" s="2">
        <v>8.2789127236843107</v>
      </c>
      <c r="P31" s="8">
        <f t="shared" si="4"/>
        <v>6683179.1819632296</v>
      </c>
      <c r="Q31" s="2">
        <v>484303.34875</v>
      </c>
      <c r="R31" s="2">
        <v>7.0819830065011979</v>
      </c>
      <c r="S31" s="8">
        <f t="shared" si="5"/>
        <v>3429828.085839123</v>
      </c>
      <c r="T31" s="2">
        <v>5313327.6730000004</v>
      </c>
      <c r="U31" s="20">
        <v>33905552.976842292</v>
      </c>
      <c r="V31" s="11">
        <f t="shared" si="6"/>
        <v>33905552.976842292</v>
      </c>
      <c r="W31" s="8">
        <f t="shared" si="7"/>
        <v>2577868.2671899199</v>
      </c>
      <c r="X31" s="16">
        <f t="shared" si="8"/>
        <v>0.2860642248906804</v>
      </c>
      <c r="Y31" s="16">
        <f t="shared" si="9"/>
        <v>0.19021229831673689</v>
      </c>
      <c r="Z31" s="17">
        <f t="shared" si="10"/>
        <v>0.14942267881827398</v>
      </c>
      <c r="AA31" s="16">
        <f t="shared" si="11"/>
        <v>0.19711164087274682</v>
      </c>
      <c r="AB31" s="16">
        <f t="shared" si="12"/>
        <v>0.10115829959127101</v>
      </c>
      <c r="AC31" s="16">
        <f t="shared" si="13"/>
        <v>7.6030857510291025E-2</v>
      </c>
      <c r="AD31" s="2">
        <v>16.78</v>
      </c>
      <c r="AE31" s="18">
        <f t="shared" si="14"/>
        <v>1.4428202923473774</v>
      </c>
      <c r="AF31" s="14" cm="1">
        <f t="array" ref="AF31">SUMPRODUCT((100*X31:AC31)^2)</f>
        <v>1952.0728797596435</v>
      </c>
      <c r="AG31" s="13" cm="1">
        <f t="array" ref="AG31">SUM(LARGE(X31:AB31,{1,2}))</f>
        <v>0.48317586576342719</v>
      </c>
      <c r="AH31" s="13" cm="1">
        <f t="array" ref="AH31">SUM(LARGE(X31:AB31,{1,2,3,4}))</f>
        <v>0.82281084289843809</v>
      </c>
    </row>
    <row r="32" spans="1:34" x14ac:dyDescent="0.25">
      <c r="A32" s="4">
        <f t="shared" si="0"/>
        <v>42705</v>
      </c>
      <c r="B32" s="1">
        <v>2016</v>
      </c>
      <c r="C32" s="1">
        <v>12</v>
      </c>
      <c r="D32" t="s">
        <v>8</v>
      </c>
      <c r="E32" s="2">
        <v>1299581.5855</v>
      </c>
      <c r="F32" s="2">
        <v>7.4671201833724972</v>
      </c>
      <c r="G32" s="8">
        <f t="shared" si="1"/>
        <v>9704131.8870262802</v>
      </c>
      <c r="H32" s="2">
        <v>876040.45900000003</v>
      </c>
      <c r="I32" s="2">
        <v>7.2396966963052751</v>
      </c>
      <c r="J32" s="8">
        <f t="shared" si="2"/>
        <v>6342267.2168520568</v>
      </c>
      <c r="K32" s="2">
        <v>755308.66975</v>
      </c>
      <c r="L32" s="2">
        <v>7.0802494259357447</v>
      </c>
      <c r="M32" s="8">
        <f t="shared" si="3"/>
        <v>5347773.7754017282</v>
      </c>
      <c r="N32" s="2">
        <v>768920.26300000004</v>
      </c>
      <c r="O32" s="2">
        <v>8.1615568818092346</v>
      </c>
      <c r="P32" s="8">
        <f t="shared" si="4"/>
        <v>6275586.4640502166</v>
      </c>
      <c r="Q32" s="2">
        <v>485937.23837500002</v>
      </c>
      <c r="R32" s="2">
        <v>7.1496573042392724</v>
      </c>
      <c r="S32" s="8">
        <f t="shared" si="5"/>
        <v>3474284.7257496794</v>
      </c>
      <c r="T32" s="2">
        <v>5461926.5906249993</v>
      </c>
      <c r="U32" s="20">
        <v>34210098.147943109</v>
      </c>
      <c r="V32" s="11">
        <f t="shared" si="6"/>
        <v>34210098.147943109</v>
      </c>
      <c r="W32" s="8">
        <f t="shared" si="7"/>
        <v>3066054.0788631439</v>
      </c>
      <c r="X32" s="16">
        <f t="shared" si="8"/>
        <v>0.28366279000604805</v>
      </c>
      <c r="Y32" s="16">
        <f t="shared" si="9"/>
        <v>0.18539166971765578</v>
      </c>
      <c r="Z32" s="17">
        <f t="shared" si="10"/>
        <v>0.15632149759626646</v>
      </c>
      <c r="AA32" s="16">
        <f t="shared" si="11"/>
        <v>0.1834425156253911</v>
      </c>
      <c r="AB32" s="16">
        <f t="shared" si="12"/>
        <v>0.10155728611841389</v>
      </c>
      <c r="AC32" s="16">
        <f t="shared" si="13"/>
        <v>8.9624240936224592E-2</v>
      </c>
      <c r="AD32" s="2">
        <v>18.88</v>
      </c>
      <c r="AE32" s="18">
        <f t="shared" si="14"/>
        <v>1.6233877901977642</v>
      </c>
      <c r="AF32" s="14" cm="1">
        <f t="array" ref="AF32">SUMPRODUCT((100*X32:AC32)^2)</f>
        <v>1912.686037115589</v>
      </c>
      <c r="AG32" s="13" cm="1">
        <f t="array" ref="AG32">SUM(LARGE(X32:AB32,{1,2}))</f>
        <v>0.46905445972370385</v>
      </c>
      <c r="AH32" s="13" cm="1">
        <f t="array" ref="AH32">SUM(LARGE(X32:AB32,{1,2,3,4}))</f>
        <v>0.80881847294536147</v>
      </c>
    </row>
    <row r="33" spans="1:34" x14ac:dyDescent="0.25">
      <c r="A33" s="4">
        <f t="shared" si="0"/>
        <v>42736</v>
      </c>
      <c r="B33" s="1">
        <v>2017</v>
      </c>
      <c r="C33" s="1">
        <v>1</v>
      </c>
      <c r="D33" t="s">
        <v>10</v>
      </c>
      <c r="E33" s="2">
        <v>1344419.3740000001</v>
      </c>
      <c r="F33" s="2">
        <v>7.5787984478712076</v>
      </c>
      <c r="G33" s="8">
        <f t="shared" si="1"/>
        <v>10189083.464959182</v>
      </c>
      <c r="H33" s="2">
        <v>946784.36875000002</v>
      </c>
      <c r="I33" s="2">
        <v>7.2294476155996321</v>
      </c>
      <c r="J33" s="8">
        <f t="shared" si="2"/>
        <v>6844727.9971466903</v>
      </c>
      <c r="K33" s="2">
        <v>724195.34199999995</v>
      </c>
      <c r="L33" s="2">
        <v>7.1270809243679043</v>
      </c>
      <c r="M33" s="8">
        <f t="shared" si="3"/>
        <v>5161398.8074842906</v>
      </c>
      <c r="N33" s="2">
        <v>874953.598</v>
      </c>
      <c r="O33" s="2">
        <v>7.8512944523572923</v>
      </c>
      <c r="P33" s="8">
        <f t="shared" si="4"/>
        <v>6869518.3300474528</v>
      </c>
      <c r="Q33" s="2">
        <v>497567.66612499999</v>
      </c>
      <c r="R33" s="2">
        <v>7.3439158883810043</v>
      </c>
      <c r="S33" s="8">
        <f t="shared" si="5"/>
        <v>3654095.0888000424</v>
      </c>
      <c r="T33" s="2">
        <v>5545335.0988750011</v>
      </c>
      <c r="U33" s="20">
        <v>35518888.297653511</v>
      </c>
      <c r="V33" s="11">
        <f t="shared" si="6"/>
        <v>35518888.297653511</v>
      </c>
      <c r="W33" s="8">
        <f t="shared" si="7"/>
        <v>2800064.6092158556</v>
      </c>
      <c r="X33" s="16">
        <f t="shared" si="8"/>
        <v>0.28686380552153445</v>
      </c>
      <c r="Y33" s="16">
        <f t="shared" si="9"/>
        <v>0.19270670691567998</v>
      </c>
      <c r="Z33" s="17">
        <f t="shared" si="10"/>
        <v>0.1453141991447201</v>
      </c>
      <c r="AA33" s="16">
        <f t="shared" si="11"/>
        <v>0.19340465479887428</v>
      </c>
      <c r="AB33" s="16">
        <f t="shared" si="12"/>
        <v>0.10287751852417755</v>
      </c>
      <c r="AC33" s="16">
        <f t="shared" si="13"/>
        <v>7.8833115095013728E-2</v>
      </c>
      <c r="AD33" s="2">
        <v>19.45</v>
      </c>
      <c r="AE33" s="18">
        <f t="shared" si="14"/>
        <v>1.6723989681857263</v>
      </c>
      <c r="AF33" s="14" cm="1">
        <f t="array" ref="AF33">SUMPRODUCT((100*X33:AC33)^2)</f>
        <v>1947.4673863280177</v>
      </c>
      <c r="AG33" s="13" cm="1">
        <f t="array" ref="AG33">SUM(LARGE(X33:AB33,{1,2}))</f>
        <v>0.48026846032040871</v>
      </c>
      <c r="AH33" s="13" cm="1">
        <f t="array" ref="AH33">SUM(LARGE(X33:AB33,{1,2,3,4}))</f>
        <v>0.81828936638080874</v>
      </c>
    </row>
    <row r="34" spans="1:34" x14ac:dyDescent="0.25">
      <c r="A34" s="4">
        <f t="shared" ref="A34:A58" si="15">DATE(B34,C34,1)</f>
        <v>42767</v>
      </c>
      <c r="B34" s="1">
        <v>2017</v>
      </c>
      <c r="C34" s="1">
        <v>2</v>
      </c>
      <c r="D34" t="s">
        <v>11</v>
      </c>
      <c r="E34" s="2">
        <v>1357253.6965000001</v>
      </c>
      <c r="F34" s="2">
        <v>8.0031377522945402</v>
      </c>
      <c r="G34" s="8">
        <f t="shared" si="1"/>
        <v>10862288.297900466</v>
      </c>
      <c r="H34" s="2">
        <v>968884.27974999999</v>
      </c>
      <c r="I34" s="2">
        <v>7.0038362195730208</v>
      </c>
      <c r="J34" s="8">
        <f t="shared" si="2"/>
        <v>6785906.8110879688</v>
      </c>
      <c r="K34" s="2">
        <v>669056.99274999998</v>
      </c>
      <c r="L34" s="2">
        <v>7.7986000687360759</v>
      </c>
      <c r="M34" s="8">
        <f t="shared" si="3"/>
        <v>5217707.9096485022</v>
      </c>
      <c r="N34" s="2">
        <v>825558.23499999999</v>
      </c>
      <c r="O34" s="2">
        <v>8.1720726672172557</v>
      </c>
      <c r="P34" s="8">
        <f t="shared" si="4"/>
        <v>6746521.8874396197</v>
      </c>
      <c r="Q34" s="2">
        <v>493988.40287500003</v>
      </c>
      <c r="R34" s="2">
        <v>7.5371076537132264</v>
      </c>
      <c r="S34" s="8">
        <f t="shared" si="5"/>
        <v>3723243.7721547354</v>
      </c>
      <c r="T34" s="2">
        <v>5588496.8568750015</v>
      </c>
      <c r="U34" s="20">
        <v>36608833.903314583</v>
      </c>
      <c r="V34" s="11">
        <f t="shared" si="6"/>
        <v>36608833.903314583</v>
      </c>
      <c r="W34" s="8">
        <f t="shared" si="7"/>
        <v>3273165.2250832915</v>
      </c>
      <c r="X34" s="16">
        <f t="shared" si="8"/>
        <v>0.29671221778295948</v>
      </c>
      <c r="Y34" s="16">
        <f t="shared" si="9"/>
        <v>0.18536255017053599</v>
      </c>
      <c r="Z34" s="17">
        <f t="shared" si="10"/>
        <v>0.14252592484722898</v>
      </c>
      <c r="AA34" s="16">
        <f t="shared" si="11"/>
        <v>0.18428671902681898</v>
      </c>
      <c r="AB34" s="16">
        <f t="shared" si="12"/>
        <v>0.10170342442449747</v>
      </c>
      <c r="AC34" s="16">
        <f t="shared" si="13"/>
        <v>8.9409163747959139E-2</v>
      </c>
      <c r="AD34" s="2">
        <v>18.73</v>
      </c>
      <c r="AE34" s="18">
        <f t="shared" si="14"/>
        <v>1.6104901117798796</v>
      </c>
      <c r="AF34" s="14" cm="1">
        <f t="array" ref="AF34">SUMPRODUCT((100*X34:AC34)^2)</f>
        <v>1950.1023435241339</v>
      </c>
      <c r="AG34" s="13" cm="1">
        <f t="array" ref="AG34">SUM(LARGE(X34:AB34,{1,2}))</f>
        <v>0.48207476795349546</v>
      </c>
      <c r="AH34" s="13" cm="1">
        <f t="array" ref="AH34">SUM(LARGE(X34:AB34,{1,2,3,4}))</f>
        <v>0.80888741182754353</v>
      </c>
    </row>
    <row r="35" spans="1:34" x14ac:dyDescent="0.25">
      <c r="A35" s="4">
        <f t="shared" si="15"/>
        <v>42795</v>
      </c>
      <c r="B35" s="1">
        <v>2017</v>
      </c>
      <c r="C35" s="1">
        <v>3</v>
      </c>
      <c r="D35" t="s">
        <v>12</v>
      </c>
      <c r="E35" s="2">
        <v>1314376.318</v>
      </c>
      <c r="F35" s="2">
        <v>8.098919954705238</v>
      </c>
      <c r="G35" s="8">
        <f t="shared" si="1"/>
        <v>10645028.589842197</v>
      </c>
      <c r="H35" s="2">
        <v>953203.95400000003</v>
      </c>
      <c r="I35" s="2">
        <v>7.261668083691597</v>
      </c>
      <c r="J35" s="8">
        <f t="shared" si="2"/>
        <v>6921850.7300104331</v>
      </c>
      <c r="K35" s="2">
        <v>752430.77575000003</v>
      </c>
      <c r="L35" s="2">
        <v>7.474602347111702</v>
      </c>
      <c r="M35" s="8">
        <f t="shared" si="3"/>
        <v>5624120.8424600288</v>
      </c>
      <c r="N35" s="2">
        <v>833542.51225000003</v>
      </c>
      <c r="O35" s="2">
        <v>8.3648089563369759</v>
      </c>
      <c r="P35" s="8">
        <f t="shared" si="4"/>
        <v>6972423.8719564239</v>
      </c>
      <c r="Q35" s="2">
        <v>462379.32925000001</v>
      </c>
      <c r="R35" s="2">
        <v>7.761498096394539</v>
      </c>
      <c r="S35" s="8">
        <f t="shared" si="5"/>
        <v>3588756.2837860589</v>
      </c>
      <c r="T35" s="2">
        <v>5527205.26425</v>
      </c>
      <c r="U35" s="20">
        <v>36936350.798059419</v>
      </c>
      <c r="V35" s="11">
        <f t="shared" si="6"/>
        <v>36936350.798059419</v>
      </c>
      <c r="W35" s="8">
        <f t="shared" si="7"/>
        <v>3184170.4800042808</v>
      </c>
      <c r="X35" s="16">
        <f t="shared" si="8"/>
        <v>0.28819924978624228</v>
      </c>
      <c r="Y35" s="16">
        <f t="shared" si="9"/>
        <v>0.18739942036651053</v>
      </c>
      <c r="Z35" s="17">
        <f t="shared" si="10"/>
        <v>0.15226520002499846</v>
      </c>
      <c r="AA35" s="16">
        <f t="shared" si="11"/>
        <v>0.18876861740014514</v>
      </c>
      <c r="AB35" s="16">
        <f t="shared" si="12"/>
        <v>9.7160553391067717E-2</v>
      </c>
      <c r="AC35" s="16">
        <f t="shared" si="13"/>
        <v>8.6206959031035965E-2</v>
      </c>
      <c r="AD35" s="2">
        <v>18.899999999999999</v>
      </c>
      <c r="AE35" s="18">
        <f t="shared" si="14"/>
        <v>1.6251074806534822</v>
      </c>
      <c r="AF35" s="14" cm="1">
        <f t="array" ref="AF35">SUMPRODUCT((100*X35:AC35)^2)</f>
        <v>1938.6744530550939</v>
      </c>
      <c r="AG35" s="13" cm="1">
        <f t="array" ref="AG35">SUM(LARGE(X35:AB35,{1,2}))</f>
        <v>0.4769678671863874</v>
      </c>
      <c r="AH35" s="13" cm="1">
        <f t="array" ref="AH35">SUM(LARGE(X35:AB35,{1,2,3,4}))</f>
        <v>0.8166324875778963</v>
      </c>
    </row>
    <row r="36" spans="1:34" x14ac:dyDescent="0.25">
      <c r="A36" s="4">
        <f t="shared" si="15"/>
        <v>42826</v>
      </c>
      <c r="B36" s="1">
        <v>2017</v>
      </c>
      <c r="C36" s="1">
        <v>4</v>
      </c>
      <c r="D36" t="s">
        <v>13</v>
      </c>
      <c r="E36" s="2">
        <v>1298077.3419999999</v>
      </c>
      <c r="F36" s="2">
        <v>7.7954521450519563</v>
      </c>
      <c r="G36" s="8">
        <f t="shared" si="1"/>
        <v>10119099.800137242</v>
      </c>
      <c r="H36" s="2">
        <v>962535.59649999999</v>
      </c>
      <c r="I36" s="2">
        <v>7.2517549816370011</v>
      </c>
      <c r="J36" s="8">
        <f t="shared" si="2"/>
        <v>6980072.3069218174</v>
      </c>
      <c r="K36" s="2">
        <v>697669.28275000001</v>
      </c>
      <c r="L36" s="2">
        <v>7.3982832378625867</v>
      </c>
      <c r="M36" s="8">
        <f t="shared" si="3"/>
        <v>5161554.9601409389</v>
      </c>
      <c r="N36" s="2">
        <v>810857.73549999995</v>
      </c>
      <c r="O36" s="2">
        <v>8.1320456023931502</v>
      </c>
      <c r="P36" s="8">
        <f t="shared" si="4"/>
        <v>6593932.0821392424</v>
      </c>
      <c r="Q36" s="2">
        <v>443991.85</v>
      </c>
      <c r="R36" s="2">
        <v>8.0176720040082934</v>
      </c>
      <c r="S36" s="8">
        <f t="shared" si="5"/>
        <v>3559781.0257528494</v>
      </c>
      <c r="T36" s="2">
        <v>5346253.5567500005</v>
      </c>
      <c r="U36" s="20">
        <v>35382848.644789033</v>
      </c>
      <c r="V36" s="11">
        <f t="shared" si="6"/>
        <v>35382848.644789033</v>
      </c>
      <c r="W36" s="8">
        <f t="shared" si="7"/>
        <v>2968408.469696939</v>
      </c>
      <c r="X36" s="16">
        <f t="shared" si="8"/>
        <v>0.28598883887850901</v>
      </c>
      <c r="Y36" s="16">
        <f t="shared" si="9"/>
        <v>0.19727276277258698</v>
      </c>
      <c r="Z36" s="17">
        <f t="shared" si="10"/>
        <v>0.14587731507878748</v>
      </c>
      <c r="AA36" s="16">
        <f t="shared" si="11"/>
        <v>0.18635955935420015</v>
      </c>
      <c r="AB36" s="16">
        <f t="shared" si="12"/>
        <v>0.1006075305436752</v>
      </c>
      <c r="AC36" s="16">
        <f t="shared" si="13"/>
        <v>8.3893993372241044E-2</v>
      </c>
      <c r="AD36" s="2">
        <v>18.05</v>
      </c>
      <c r="AE36" s="18">
        <f t="shared" si="14"/>
        <v>1.5520206362854685</v>
      </c>
      <c r="AF36" s="14" cm="1">
        <f t="array" ref="AF36">SUMPRODUCT((100*X36:AC36)^2)</f>
        <v>1938.7631263833284</v>
      </c>
      <c r="AG36" s="13" cm="1">
        <f t="array" ref="AG36">SUM(LARGE(X36:AB36,{1,2}))</f>
        <v>0.483261601651096</v>
      </c>
      <c r="AH36" s="13" cm="1">
        <f t="array" ref="AH36">SUM(LARGE(X36:AB36,{1,2,3,4}))</f>
        <v>0.81549847608408355</v>
      </c>
    </row>
    <row r="37" spans="1:34" x14ac:dyDescent="0.25">
      <c r="A37" s="4">
        <f t="shared" si="15"/>
        <v>42856</v>
      </c>
      <c r="B37" s="1">
        <v>2017</v>
      </c>
      <c r="C37" s="1">
        <v>5</v>
      </c>
      <c r="D37" t="s">
        <v>14</v>
      </c>
      <c r="E37" s="2">
        <v>1280427.21325</v>
      </c>
      <c r="F37" s="2">
        <v>7.8674907015562052</v>
      </c>
      <c r="G37" s="8">
        <f t="shared" si="1"/>
        <v>10073749.1942639</v>
      </c>
      <c r="H37" s="2">
        <v>891072.59199999995</v>
      </c>
      <c r="I37" s="2">
        <v>7.9030068777561189</v>
      </c>
      <c r="J37" s="8">
        <f t="shared" si="2"/>
        <v>7042152.8231559712</v>
      </c>
      <c r="K37" s="2">
        <v>645649.10649999999</v>
      </c>
      <c r="L37" s="2">
        <v>7.8322106340646744</v>
      </c>
      <c r="M37" s="8">
        <f t="shared" si="3"/>
        <v>5056859.7978036553</v>
      </c>
      <c r="N37" s="2">
        <v>833708.32900000003</v>
      </c>
      <c r="O37" s="2">
        <v>8.0696182289838791</v>
      </c>
      <c r="P37" s="8">
        <f t="shared" si="4"/>
        <v>6727707.9293540893</v>
      </c>
      <c r="Q37" s="2">
        <v>456480.71462500002</v>
      </c>
      <c r="R37" s="2">
        <v>7.3504091665029527</v>
      </c>
      <c r="S37" s="8">
        <f t="shared" si="5"/>
        <v>3355320.0291114184</v>
      </c>
      <c r="T37" s="2">
        <v>5279552.2053749999</v>
      </c>
      <c r="U37" s="20">
        <v>35273812.804610431</v>
      </c>
      <c r="V37" s="11">
        <f t="shared" si="6"/>
        <v>35273812.804610431</v>
      </c>
      <c r="W37" s="8">
        <f t="shared" si="7"/>
        <v>3018023.0309213959</v>
      </c>
      <c r="X37" s="16">
        <f t="shared" si="8"/>
        <v>0.28558719325479948</v>
      </c>
      <c r="Y37" s="16">
        <f t="shared" si="9"/>
        <v>0.19964251843609981</v>
      </c>
      <c r="Z37" s="17">
        <f t="shared" si="10"/>
        <v>0.14336016993157891</v>
      </c>
      <c r="AA37" s="16">
        <f t="shared" si="11"/>
        <v>0.19072811795595712</v>
      </c>
      <c r="AB37" s="16">
        <f t="shared" si="12"/>
        <v>9.5122124951370846E-2</v>
      </c>
      <c r="AC37" s="16">
        <f t="shared" si="13"/>
        <v>8.5559875470193794E-2</v>
      </c>
      <c r="AD37" s="2">
        <v>17.2</v>
      </c>
      <c r="AE37" s="18">
        <f t="shared" si="14"/>
        <v>1.4789337919174548</v>
      </c>
      <c r="AF37" s="14" cm="1">
        <f t="array" ref="AF37">SUMPRODUCT((100*X37:AC37)^2)</f>
        <v>1947.1524436623461</v>
      </c>
      <c r="AG37" s="13" cm="1">
        <f t="array" ref="AG37">SUM(LARGE(X37:AB37,{1,2}))</f>
        <v>0.48522971169089929</v>
      </c>
      <c r="AH37" s="13" cm="1">
        <f t="array" ref="AH37">SUM(LARGE(X37:AB37,{1,2,3,4}))</f>
        <v>0.81931799957843543</v>
      </c>
    </row>
    <row r="38" spans="1:34" x14ac:dyDescent="0.25">
      <c r="A38" s="4">
        <f t="shared" si="15"/>
        <v>42887</v>
      </c>
      <c r="B38" s="1">
        <v>2017</v>
      </c>
      <c r="C38" s="1">
        <v>6</v>
      </c>
      <c r="D38" t="s">
        <v>3</v>
      </c>
      <c r="E38" s="2">
        <v>1315964.6440000001</v>
      </c>
      <c r="F38" s="2">
        <v>8.170887505412102</v>
      </c>
      <c r="G38" s="8">
        <f t="shared" si="1"/>
        <v>10752599.067223685</v>
      </c>
      <c r="H38" s="2">
        <v>858305.41449999996</v>
      </c>
      <c r="I38" s="2">
        <v>8.1814719874858852</v>
      </c>
      <c r="J38" s="8">
        <f t="shared" si="2"/>
        <v>7022201.7054392109</v>
      </c>
      <c r="K38" s="2">
        <v>653027.30799999996</v>
      </c>
      <c r="L38" s="2">
        <v>8.0912270827054975</v>
      </c>
      <c r="M38" s="8">
        <f t="shared" si="3"/>
        <v>5283792.2402358642</v>
      </c>
      <c r="N38" s="2">
        <v>870971.875</v>
      </c>
      <c r="O38" s="2">
        <v>8.4858426676034924</v>
      </c>
      <c r="P38" s="8">
        <f t="shared" si="4"/>
        <v>7390930.2991576158</v>
      </c>
      <c r="Q38" s="2">
        <v>456862.60824999999</v>
      </c>
      <c r="R38" s="2">
        <v>7.9995851532936104</v>
      </c>
      <c r="S38" s="8">
        <f t="shared" si="5"/>
        <v>3654711.3380516949</v>
      </c>
      <c r="T38" s="2">
        <v>5371493.2247499991</v>
      </c>
      <c r="U38" s="20">
        <v>37555216.752854407</v>
      </c>
      <c r="V38" s="11">
        <f t="shared" si="6"/>
        <v>37555216.752854407</v>
      </c>
      <c r="W38" s="8">
        <f t="shared" si="7"/>
        <v>3450982.1027463377</v>
      </c>
      <c r="X38" s="16">
        <f t="shared" si="8"/>
        <v>0.28631439243141704</v>
      </c>
      <c r="Y38" s="16">
        <f t="shared" si="9"/>
        <v>0.18698338906286527</v>
      </c>
      <c r="Z38" s="17">
        <f t="shared" si="10"/>
        <v>0.14069396204015427</v>
      </c>
      <c r="AA38" s="16">
        <f t="shared" si="11"/>
        <v>0.19680169462997077</v>
      </c>
      <c r="AB38" s="16">
        <f t="shared" si="12"/>
        <v>9.7315676863292677E-2</v>
      </c>
      <c r="AC38" s="16">
        <f t="shared" si="13"/>
        <v>9.1890884972299983E-2</v>
      </c>
      <c r="AD38" s="2">
        <v>17.309999999999999</v>
      </c>
      <c r="AE38" s="18">
        <f t="shared" si="14"/>
        <v>1.4883920894239036</v>
      </c>
      <c r="AF38" s="14" cm="1">
        <f t="array" ref="AF38">SUMPRODUCT((100*X38:AC38)^2)</f>
        <v>1933.7869276694423</v>
      </c>
      <c r="AG38" s="13" cm="1">
        <f t="array" ref="AG38">SUM(LARGE(X38:AB38,{1,2}))</f>
        <v>0.48311608706138781</v>
      </c>
      <c r="AH38" s="13" cm="1">
        <f t="array" ref="AH38">SUM(LARGE(X38:AB38,{1,2,3,4}))</f>
        <v>0.81079343816440741</v>
      </c>
    </row>
    <row r="39" spans="1:34" x14ac:dyDescent="0.25">
      <c r="A39" s="4">
        <f t="shared" si="15"/>
        <v>42917</v>
      </c>
      <c r="B39" s="1">
        <v>2017</v>
      </c>
      <c r="C39" s="1">
        <v>7</v>
      </c>
      <c r="D39" t="s">
        <v>4</v>
      </c>
      <c r="E39" s="2">
        <v>1299026.6410000001</v>
      </c>
      <c r="F39" s="2">
        <v>8.4902883232593531</v>
      </c>
      <c r="G39" s="8">
        <f t="shared" si="1"/>
        <v>11029110.721685121</v>
      </c>
      <c r="H39" s="2">
        <v>894308.25324999995</v>
      </c>
      <c r="I39" s="2">
        <v>7.7970235091209412</v>
      </c>
      <c r="J39" s="8">
        <f t="shared" si="2"/>
        <v>6972942.4749911344</v>
      </c>
      <c r="K39" s="2">
        <v>663836.75725000002</v>
      </c>
      <c r="L39" s="2">
        <v>8.2419158168315896</v>
      </c>
      <c r="M39" s="8">
        <f t="shared" si="3"/>
        <v>5471286.6693729674</v>
      </c>
      <c r="N39" s="2">
        <v>874859.44074999995</v>
      </c>
      <c r="O39" s="2">
        <v>8.5070116317510607</v>
      </c>
      <c r="P39" s="8">
        <f t="shared" si="4"/>
        <v>7442439.4386074776</v>
      </c>
      <c r="Q39" s="2">
        <v>419724.58</v>
      </c>
      <c r="R39" s="2">
        <v>8.3891795314788826</v>
      </c>
      <c r="S39" s="8">
        <f t="shared" si="5"/>
        <v>3521144.8553945711</v>
      </c>
      <c r="T39" s="2">
        <v>5283403.7972499998</v>
      </c>
      <c r="U39" s="20">
        <v>37588547.557338253</v>
      </c>
      <c r="V39" s="11">
        <f t="shared" si="6"/>
        <v>37588547.557338253</v>
      </c>
      <c r="W39" s="8">
        <f t="shared" si="7"/>
        <v>3151623.3972869813</v>
      </c>
      <c r="X39" s="16">
        <f t="shared" si="8"/>
        <v>0.2934167835259161</v>
      </c>
      <c r="Y39" s="16">
        <f t="shared" si="9"/>
        <v>0.1855071006495923</v>
      </c>
      <c r="Z39" s="17">
        <f t="shared" si="10"/>
        <v>0.14555727807856814</v>
      </c>
      <c r="AA39" s="16">
        <f t="shared" si="11"/>
        <v>0.19799752643420568</v>
      </c>
      <c r="AB39" s="16">
        <f t="shared" si="12"/>
        <v>9.3676001979681525E-2</v>
      </c>
      <c r="AC39" s="16">
        <f t="shared" si="13"/>
        <v>8.3845309332036252E-2</v>
      </c>
      <c r="AD39" s="2">
        <v>18.59</v>
      </c>
      <c r="AE39" s="18">
        <f t="shared" si="14"/>
        <v>1.5984522785898536</v>
      </c>
      <c r="AF39" s="14" cm="1">
        <f t="array" ref="AF39">SUMPRODUCT((100*X39:AC39)^2)</f>
        <v>1967.0146416570001</v>
      </c>
      <c r="AG39" s="13" cm="1">
        <f t="array" ref="AG39">SUM(LARGE(X39:AB39,{1,2}))</f>
        <v>0.49141430996012181</v>
      </c>
      <c r="AH39" s="13" cm="1">
        <f t="array" ref="AH39">SUM(LARGE(X39:AB39,{1,2,3,4}))</f>
        <v>0.82247868868828222</v>
      </c>
    </row>
    <row r="40" spans="1:34" x14ac:dyDescent="0.25">
      <c r="A40" s="4">
        <f t="shared" si="15"/>
        <v>42948</v>
      </c>
      <c r="B40" s="1">
        <v>2017</v>
      </c>
      <c r="C40" s="1">
        <v>8</v>
      </c>
      <c r="D40" t="s">
        <v>5</v>
      </c>
      <c r="E40" s="2">
        <v>1263218.4040000001</v>
      </c>
      <c r="F40" s="2">
        <v>8.640018767762184</v>
      </c>
      <c r="G40" s="8">
        <f t="shared" si="1"/>
        <v>10914230.718342593</v>
      </c>
      <c r="H40" s="2">
        <v>863280.29574999993</v>
      </c>
      <c r="I40" s="2">
        <v>7.9016629631519324</v>
      </c>
      <c r="J40" s="8">
        <f t="shared" si="2"/>
        <v>6821349.9397466211</v>
      </c>
      <c r="K40" s="2">
        <v>655691.89</v>
      </c>
      <c r="L40" s="2">
        <v>7.9728933235883712</v>
      </c>
      <c r="M40" s="8">
        <f t="shared" si="3"/>
        <v>5227761.4921120405</v>
      </c>
      <c r="N40" s="2">
        <v>822406.429</v>
      </c>
      <c r="O40" s="2">
        <v>8.9538568875312805</v>
      </c>
      <c r="P40" s="8">
        <f t="shared" si="4"/>
        <v>7363709.4686516551</v>
      </c>
      <c r="Q40" s="2">
        <v>407288.3995</v>
      </c>
      <c r="R40" s="2">
        <v>8.5433423541307452</v>
      </c>
      <c r="S40" s="8">
        <f t="shared" si="5"/>
        <v>3479604.2337944736</v>
      </c>
      <c r="T40" s="2">
        <v>5124993.0432500001</v>
      </c>
      <c r="U40" s="20">
        <v>36971226.862204902</v>
      </c>
      <c r="V40" s="11">
        <f t="shared" si="6"/>
        <v>36971226.862204902</v>
      </c>
      <c r="W40" s="8">
        <f t="shared" si="7"/>
        <v>3164571.0095575154</v>
      </c>
      <c r="X40" s="16">
        <f t="shared" si="8"/>
        <v>0.2952087784108684</v>
      </c>
      <c r="Y40" s="16">
        <f t="shared" si="9"/>
        <v>0.18450428938077731</v>
      </c>
      <c r="Z40" s="17">
        <f t="shared" si="10"/>
        <v>0.14140081181499276</v>
      </c>
      <c r="AA40" s="16">
        <f t="shared" si="11"/>
        <v>0.199174063011132</v>
      </c>
      <c r="AB40" s="16">
        <f t="shared" si="12"/>
        <v>9.4116547626706376E-2</v>
      </c>
      <c r="AC40" s="16">
        <f t="shared" si="13"/>
        <v>8.5595509755523047E-2</v>
      </c>
      <c r="AD40" s="2">
        <v>18.72</v>
      </c>
      <c r="AE40" s="18">
        <f t="shared" si="14"/>
        <v>1.6096302665520204</v>
      </c>
      <c r="AF40" s="14" cm="1">
        <f t="array" ref="AF40">SUMPRODUCT((100*X40:AC40)^2)</f>
        <v>1970.3906843652212</v>
      </c>
      <c r="AG40" s="13" cm="1">
        <f t="array" ref="AG40">SUM(LARGE(X40:AB40,{1,2}))</f>
        <v>0.4943828414220004</v>
      </c>
      <c r="AH40" s="13" cm="1">
        <f t="array" ref="AH40">SUM(LARGE(X40:AB40,{1,2,3,4}))</f>
        <v>0.82028794261777049</v>
      </c>
    </row>
    <row r="41" spans="1:34" x14ac:dyDescent="0.25">
      <c r="A41" s="4">
        <f t="shared" si="15"/>
        <v>42979</v>
      </c>
      <c r="B41" s="1">
        <v>2017</v>
      </c>
      <c r="C41" s="1">
        <v>9</v>
      </c>
      <c r="D41" t="s">
        <v>9</v>
      </c>
      <c r="E41" s="2">
        <v>1241482.2445</v>
      </c>
      <c r="F41" s="2">
        <v>8.3514777621984475</v>
      </c>
      <c r="G41" s="8">
        <f t="shared" si="1"/>
        <v>10368211.357105967</v>
      </c>
      <c r="H41" s="2">
        <v>869968.64199999999</v>
      </c>
      <c r="I41" s="2">
        <v>7.8293265286684033</v>
      </c>
      <c r="J41" s="8">
        <f t="shared" si="2"/>
        <v>6811268.5679202247</v>
      </c>
      <c r="K41" s="2">
        <v>810898.48899999994</v>
      </c>
      <c r="L41" s="2">
        <v>7.5728610931873321</v>
      </c>
      <c r="M41" s="8">
        <f t="shared" si="3"/>
        <v>6140821.6178724952</v>
      </c>
      <c r="N41" s="2">
        <v>830717.87049999996</v>
      </c>
      <c r="O41" s="2">
        <v>8.6953230473995209</v>
      </c>
      <c r="P41" s="8">
        <f t="shared" si="4"/>
        <v>7223360.2452453002</v>
      </c>
      <c r="Q41" s="2">
        <v>410364.417625</v>
      </c>
      <c r="R41" s="2">
        <v>8.4148253245592119</v>
      </c>
      <c r="S41" s="8">
        <f t="shared" si="5"/>
        <v>3453144.8937288425</v>
      </c>
      <c r="T41" s="2">
        <v>5245763.038625</v>
      </c>
      <c r="U41" s="20">
        <v>37065280.167166807</v>
      </c>
      <c r="V41" s="11">
        <f t="shared" si="6"/>
        <v>37065280.167166807</v>
      </c>
      <c r="W41" s="8">
        <f t="shared" si="7"/>
        <v>3068473.485293977</v>
      </c>
      <c r="X41" s="16">
        <f t="shared" si="8"/>
        <v>0.27972839569388558</v>
      </c>
      <c r="Y41" s="16">
        <f t="shared" si="9"/>
        <v>0.18376411933758396</v>
      </c>
      <c r="Z41" s="17">
        <f t="shared" si="10"/>
        <v>0.16567584516229186</v>
      </c>
      <c r="AA41" s="16">
        <f t="shared" si="11"/>
        <v>0.19488211643531303</v>
      </c>
      <c r="AB41" s="16">
        <f t="shared" si="12"/>
        <v>9.316386867048991E-2</v>
      </c>
      <c r="AC41" s="16">
        <f t="shared" si="13"/>
        <v>8.2785654700435654E-2</v>
      </c>
      <c r="AD41" s="2">
        <v>18.71</v>
      </c>
      <c r="AE41" s="18">
        <f t="shared" si="14"/>
        <v>1.6087704213241616</v>
      </c>
      <c r="AF41" s="14" cm="1">
        <f t="array" ref="AF41">SUMPRODUCT((100*X41:AC41)^2)</f>
        <v>1929.777229397715</v>
      </c>
      <c r="AG41" s="13" cm="1">
        <f t="array" ref="AG41">SUM(LARGE(X41:AB41,{1,2}))</f>
        <v>0.47461051212919858</v>
      </c>
      <c r="AH41" s="13" cm="1">
        <f t="array" ref="AH41">SUM(LARGE(X41:AB41,{1,2,3,4}))</f>
        <v>0.82405047662907438</v>
      </c>
    </row>
    <row r="42" spans="1:34" x14ac:dyDescent="0.25">
      <c r="A42" s="4">
        <f t="shared" si="15"/>
        <v>43009</v>
      </c>
      <c r="B42" s="1">
        <v>2017</v>
      </c>
      <c r="C42" s="1">
        <v>10</v>
      </c>
      <c r="D42" t="s">
        <v>6</v>
      </c>
      <c r="E42" s="2">
        <v>1223846.7355</v>
      </c>
      <c r="F42" s="2">
        <v>8.1476593731403355</v>
      </c>
      <c r="G42" s="8">
        <f t="shared" si="1"/>
        <v>9971486.3257837761</v>
      </c>
      <c r="H42" s="2">
        <v>1046331.07975</v>
      </c>
      <c r="I42" s="2">
        <v>6.2301859153985966</v>
      </c>
      <c r="J42" s="8">
        <f t="shared" si="2"/>
        <v>6518837.1559022563</v>
      </c>
      <c r="K42" s="2">
        <v>706172.29599999997</v>
      </c>
      <c r="L42" s="2">
        <v>7.176375688958168</v>
      </c>
      <c r="M42" s="8">
        <f t="shared" si="3"/>
        <v>5067757.6972301714</v>
      </c>
      <c r="N42" s="2">
        <v>800280.00549999997</v>
      </c>
      <c r="O42" s="2">
        <v>8.737741218018531</v>
      </c>
      <c r="P42" s="8">
        <f t="shared" si="4"/>
        <v>6992639.5900134463</v>
      </c>
      <c r="Q42" s="2">
        <v>397281.06699999998</v>
      </c>
      <c r="R42" s="2">
        <v>7.9833617717981333</v>
      </c>
      <c r="S42" s="8">
        <f t="shared" si="5"/>
        <v>3171638.4829469728</v>
      </c>
      <c r="T42" s="2">
        <v>5242631.1837499999</v>
      </c>
      <c r="U42" s="20">
        <v>34519229.159065038</v>
      </c>
      <c r="V42" s="11">
        <f t="shared" si="6"/>
        <v>34519229.159065038</v>
      </c>
      <c r="W42" s="8">
        <f t="shared" si="7"/>
        <v>2796869.9071884118</v>
      </c>
      <c r="X42" s="16">
        <f t="shared" si="8"/>
        <v>0.28886758391489692</v>
      </c>
      <c r="Y42" s="16">
        <f t="shared" si="9"/>
        <v>0.18884654480154739</v>
      </c>
      <c r="Z42" s="17">
        <f t="shared" si="10"/>
        <v>0.14680970058392326</v>
      </c>
      <c r="AA42" s="16">
        <f t="shared" si="11"/>
        <v>0.20257229840768678</v>
      </c>
      <c r="AB42" s="16">
        <f t="shared" si="12"/>
        <v>9.1880339167830866E-2</v>
      </c>
      <c r="AC42" s="16">
        <f t="shared" si="13"/>
        <v>8.1023533124114686E-2</v>
      </c>
      <c r="AD42" s="2">
        <v>18.440000000000001</v>
      </c>
      <c r="AE42" s="18">
        <f t="shared" si="14"/>
        <v>1.5855546001719691</v>
      </c>
      <c r="AF42" s="14" cm="1">
        <f t="array" ref="AF42">SUMPRODUCT((100*X42:AC42)^2)</f>
        <v>1967.0293243353713</v>
      </c>
      <c r="AG42" s="13" cm="1">
        <f t="array" ref="AG42">SUM(LARGE(X42:AB42,{1,2}))</f>
        <v>0.49143988232258373</v>
      </c>
      <c r="AH42" s="13" cm="1">
        <f t="array" ref="AH42">SUM(LARGE(X42:AB42,{1,2,3,4}))</f>
        <v>0.82709612770805441</v>
      </c>
    </row>
    <row r="43" spans="1:34" x14ac:dyDescent="0.25">
      <c r="A43" s="4">
        <f t="shared" si="15"/>
        <v>43040</v>
      </c>
      <c r="B43" s="1">
        <v>2017</v>
      </c>
      <c r="C43" s="1">
        <v>11</v>
      </c>
      <c r="D43" t="s">
        <v>7</v>
      </c>
      <c r="E43" s="2">
        <v>1302138.754</v>
      </c>
      <c r="F43" s="2">
        <v>6.2873802192687984</v>
      </c>
      <c r="G43" s="8">
        <f t="shared" si="1"/>
        <v>8187041.44464292</v>
      </c>
      <c r="H43" s="2">
        <v>1589408.6605</v>
      </c>
      <c r="I43" s="2">
        <v>5.5620000000000003</v>
      </c>
      <c r="J43" s="8">
        <f t="shared" si="2"/>
        <v>8840290.9697009996</v>
      </c>
      <c r="K43" s="2">
        <v>681077.07849999995</v>
      </c>
      <c r="L43" s="2">
        <v>7.3</v>
      </c>
      <c r="M43" s="8">
        <f t="shared" si="3"/>
        <v>4971862.6730499994</v>
      </c>
      <c r="N43" s="2">
        <v>886681.28874999995</v>
      </c>
      <c r="O43" s="2">
        <v>7.6020410122156141</v>
      </c>
      <c r="P43" s="8">
        <f t="shared" si="4"/>
        <v>6740587.5218416946</v>
      </c>
      <c r="Q43" s="2">
        <v>533128.31425000005</v>
      </c>
      <c r="R43" s="2">
        <v>6.9562400000000002</v>
      </c>
      <c r="S43" s="8">
        <f t="shared" si="5"/>
        <v>3708568.5047184206</v>
      </c>
      <c r="T43" s="2">
        <v>6008124.1584999999</v>
      </c>
      <c r="U43" s="20">
        <v>29141926.633456878</v>
      </c>
      <c r="V43" s="11">
        <f t="shared" si="6"/>
        <v>32448351.11395403</v>
      </c>
      <c r="W43" s="8">
        <f t="shared" si="7"/>
        <v>0</v>
      </c>
      <c r="X43" s="16">
        <f t="shared" si="8"/>
        <v>0.25230993759563269</v>
      </c>
      <c r="Y43" s="16">
        <f t="shared" si="9"/>
        <v>0.27244191665256412</v>
      </c>
      <c r="Z43" s="17">
        <f t="shared" si="10"/>
        <v>0.15322389281321319</v>
      </c>
      <c r="AA43" s="16">
        <f t="shared" si="11"/>
        <v>0.20773282125090739</v>
      </c>
      <c r="AB43" s="16">
        <f t="shared" si="12"/>
        <v>0.11429143168768272</v>
      </c>
      <c r="AC43" s="16">
        <f t="shared" si="13"/>
        <v>0</v>
      </c>
      <c r="AD43" s="2">
        <v>18.41</v>
      </c>
      <c r="AE43" s="18">
        <f t="shared" si="14"/>
        <v>1.582975064488392</v>
      </c>
      <c r="AF43" s="14" cm="1">
        <f t="array" ref="AF43">SUMPRODUCT((100*X43:AC43)^2)</f>
        <v>2175.7792026975148</v>
      </c>
      <c r="AG43" s="13" cm="1">
        <f t="array" ref="AG43">SUM(LARGE(X43:AB43,{1,2}))</f>
        <v>0.52475185424819681</v>
      </c>
      <c r="AH43" s="13" cm="1">
        <f t="array" ref="AH43">SUM(LARGE(X43:AB43,{1,2,3,4}))</f>
        <v>0.88570856831231737</v>
      </c>
    </row>
    <row r="44" spans="1:34" x14ac:dyDescent="0.25">
      <c r="A44" s="4">
        <f t="shared" si="15"/>
        <v>43070</v>
      </c>
      <c r="B44" s="1">
        <v>2017</v>
      </c>
      <c r="C44" s="1">
        <v>12</v>
      </c>
      <c r="D44" t="s">
        <v>8</v>
      </c>
      <c r="E44" s="2">
        <v>1353099.112</v>
      </c>
      <c r="F44" s="2">
        <v>6.2589399999999999</v>
      </c>
      <c r="G44" s="8">
        <f t="shared" si="1"/>
        <v>8468966.1560612805</v>
      </c>
      <c r="H44" s="2">
        <v>1573930.6629999999</v>
      </c>
      <c r="I44" s="2">
        <v>5.9779999999999998</v>
      </c>
      <c r="J44" s="8">
        <f t="shared" si="2"/>
        <v>9408957.5034139995</v>
      </c>
      <c r="K44" s="2">
        <v>578208.88150000002</v>
      </c>
      <c r="L44" s="2">
        <v>7.4430186220645904</v>
      </c>
      <c r="M44" s="8">
        <f t="shared" si="3"/>
        <v>4303619.4724476384</v>
      </c>
      <c r="N44" s="2">
        <v>888859.63150000002</v>
      </c>
      <c r="O44" s="2">
        <v>7.5273781276226037</v>
      </c>
      <c r="P44" s="8">
        <f t="shared" si="4"/>
        <v>6690782.5486797877</v>
      </c>
      <c r="Q44" s="2">
        <v>611890.3615</v>
      </c>
      <c r="R44" s="2">
        <v>6.5216700000000003</v>
      </c>
      <c r="S44" s="8">
        <f t="shared" si="5"/>
        <v>3990547.0138837053</v>
      </c>
      <c r="T44" s="2">
        <v>6089158.0244999994</v>
      </c>
      <c r="U44" s="20">
        <v>26684207.289406959</v>
      </c>
      <c r="V44" s="11">
        <f t="shared" si="6"/>
        <v>32862872.694486413</v>
      </c>
      <c r="W44" s="8">
        <f t="shared" si="7"/>
        <v>0</v>
      </c>
      <c r="X44" s="16">
        <f t="shared" si="8"/>
        <v>0.25770620343492268</v>
      </c>
      <c r="Y44" s="16">
        <f t="shared" si="9"/>
        <v>0.28630964769530304</v>
      </c>
      <c r="Z44" s="17">
        <f t="shared" si="10"/>
        <v>0.13095688598062458</v>
      </c>
      <c r="AA44" s="16">
        <f t="shared" si="11"/>
        <v>0.20359700781125983</v>
      </c>
      <c r="AB44" s="16">
        <f t="shared" si="12"/>
        <v>0.12143025507788981</v>
      </c>
      <c r="AC44" s="16">
        <f t="shared" si="13"/>
        <v>0</v>
      </c>
      <c r="AD44" s="2">
        <v>18.88</v>
      </c>
      <c r="AE44" s="18">
        <f t="shared" si="14"/>
        <v>1.6233877901977642</v>
      </c>
      <c r="AF44" s="14" cm="1">
        <f t="array" ref="AF44">SUMPRODUCT((100*X44:AC44)^2)</f>
        <v>2217.3245607597219</v>
      </c>
      <c r="AG44" s="13" cm="1">
        <f t="array" ref="AG44">SUM(LARGE(X44:AB44,{1,2}))</f>
        <v>0.54401585113022577</v>
      </c>
      <c r="AH44" s="13" cm="1">
        <f t="array" ref="AH44">SUM(LARGE(X44:AB44,{1,2,3,4}))</f>
        <v>0.87856974492211026</v>
      </c>
    </row>
    <row r="45" spans="1:34" x14ac:dyDescent="0.25">
      <c r="A45" s="4">
        <f t="shared" si="15"/>
        <v>43101</v>
      </c>
      <c r="B45" s="1">
        <v>2018</v>
      </c>
      <c r="C45" s="1">
        <v>1</v>
      </c>
      <c r="D45" t="s">
        <v>10</v>
      </c>
      <c r="E45" s="2">
        <v>1424604.8395</v>
      </c>
      <c r="F45" s="2">
        <v>6.2369541000000002</v>
      </c>
      <c r="G45" s="8">
        <f t="shared" si="1"/>
        <v>8885194.9945993666</v>
      </c>
      <c r="H45" s="2">
        <v>1709236.0704999999</v>
      </c>
      <c r="I45" s="2">
        <v>4.52698</v>
      </c>
      <c r="J45" s="8">
        <f t="shared" si="2"/>
        <v>7737677.50643209</v>
      </c>
      <c r="K45" s="2">
        <v>513220.94912499998</v>
      </c>
      <c r="L45" s="2">
        <v>7.5609719517469403</v>
      </c>
      <c r="M45" s="8">
        <f t="shared" si="3"/>
        <v>3880449.2013830682</v>
      </c>
      <c r="N45" s="2">
        <v>932466.02799999993</v>
      </c>
      <c r="O45" s="2">
        <v>7.4387842519521712</v>
      </c>
      <c r="P45" s="8">
        <f t="shared" si="4"/>
        <v>6936413.604566792</v>
      </c>
      <c r="Q45" s="2">
        <v>483889.67800000001</v>
      </c>
      <c r="R45" s="2">
        <v>6.1258460000000001</v>
      </c>
      <c r="S45" s="8">
        <f t="shared" si="5"/>
        <v>2964233.6484175883</v>
      </c>
      <c r="T45" s="2">
        <v>6254618.3151250007</v>
      </c>
      <c r="U45" s="20">
        <v>26957127.846651878</v>
      </c>
      <c r="V45" s="11">
        <f t="shared" si="6"/>
        <v>30403968.955398906</v>
      </c>
      <c r="W45" s="8">
        <f t="shared" si="7"/>
        <v>0</v>
      </c>
      <c r="X45" s="16">
        <f t="shared" si="8"/>
        <v>0.29223799720469062</v>
      </c>
      <c r="Y45" s="16">
        <f t="shared" si="9"/>
        <v>0.25449563896683602</v>
      </c>
      <c r="Z45" s="17">
        <f t="shared" si="10"/>
        <v>0.12762969226404264</v>
      </c>
      <c r="AA45" s="16">
        <f t="shared" si="11"/>
        <v>0.22814171448280854</v>
      </c>
      <c r="AB45" s="16">
        <f t="shared" si="12"/>
        <v>9.7494957081622147E-2</v>
      </c>
      <c r="AC45" s="16">
        <f t="shared" si="13"/>
        <v>0</v>
      </c>
      <c r="AD45" s="2">
        <v>17.440000000000001</v>
      </c>
      <c r="AE45" s="18">
        <f t="shared" si="14"/>
        <v>1.4995700773860705</v>
      </c>
      <c r="AF45" s="14" cm="1">
        <f t="array" ref="AF45">SUMPRODUCT((100*X45:AC45)^2)</f>
        <v>2280.143241542638</v>
      </c>
      <c r="AG45" s="13" cm="1">
        <f t="array" ref="AG45">SUM(LARGE(X45:AB45,{1,2}))</f>
        <v>0.5467336361715267</v>
      </c>
      <c r="AH45" s="13" cm="1">
        <f t="array" ref="AH45">SUM(LARGE(X45:AB45,{1,2,3,4}))</f>
        <v>0.90250504291837785</v>
      </c>
    </row>
    <row r="46" spans="1:34" x14ac:dyDescent="0.25">
      <c r="A46" s="4">
        <f t="shared" si="15"/>
        <v>43132</v>
      </c>
      <c r="B46" s="1">
        <v>2018</v>
      </c>
      <c r="C46" s="1">
        <v>2</v>
      </c>
      <c r="D46" t="s">
        <v>11</v>
      </c>
      <c r="E46" s="2">
        <v>1488224.8404999999</v>
      </c>
      <c r="F46" s="2">
        <v>6.1958780000000004</v>
      </c>
      <c r="G46" s="8">
        <f t="shared" si="1"/>
        <v>9220859.5483074598</v>
      </c>
      <c r="H46" s="2">
        <v>1578543.9894999999</v>
      </c>
      <c r="I46" s="2">
        <v>4.1659199999999998</v>
      </c>
      <c r="J46" s="8">
        <f t="shared" si="2"/>
        <v>6576087.9767378392</v>
      </c>
      <c r="K46" s="2">
        <v>559455.37824999995</v>
      </c>
      <c r="L46" s="2">
        <v>7.2457835672616957</v>
      </c>
      <c r="M46" s="8">
        <f t="shared" si="3"/>
        <v>4053692.586340026</v>
      </c>
      <c r="N46" s="2">
        <v>922243.48974999995</v>
      </c>
      <c r="O46" s="2">
        <v>7.5479317081928254</v>
      </c>
      <c r="P46" s="8">
        <f t="shared" si="4"/>
        <v>6961030.8789584292</v>
      </c>
      <c r="Q46" s="2">
        <v>589235.96049999993</v>
      </c>
      <c r="R46" s="2">
        <v>5.98956</v>
      </c>
      <c r="S46" s="8">
        <f t="shared" si="5"/>
        <v>3529264.1395723796</v>
      </c>
      <c r="T46" s="2">
        <v>6325047.2834999999</v>
      </c>
      <c r="U46" s="20">
        <v>28001175.872001551</v>
      </c>
      <c r="V46" s="11">
        <f t="shared" si="6"/>
        <v>30340935.129916131</v>
      </c>
      <c r="W46" s="8">
        <f t="shared" si="7"/>
        <v>0</v>
      </c>
      <c r="X46" s="16">
        <f t="shared" si="8"/>
        <v>0.30390821867634865</v>
      </c>
      <c r="Y46" s="16">
        <f t="shared" si="9"/>
        <v>0.2167397922502996</v>
      </c>
      <c r="Z46" s="17">
        <f t="shared" si="10"/>
        <v>0.13360473462609559</v>
      </c>
      <c r="AA46" s="16">
        <f t="shared" si="11"/>
        <v>0.22942703806432319</v>
      </c>
      <c r="AB46" s="16">
        <f t="shared" si="12"/>
        <v>0.11632021638293306</v>
      </c>
      <c r="AC46" s="16">
        <f t="shared" si="13"/>
        <v>0</v>
      </c>
      <c r="AD46" s="2">
        <v>16.25</v>
      </c>
      <c r="AE46" s="18">
        <f t="shared" si="14"/>
        <v>1.397248495270851</v>
      </c>
      <c r="AF46" s="14" cm="1">
        <f t="array" ref="AF46">SUMPRODUCT((100*X46:AC46)^2)</f>
        <v>2233.5372657258463</v>
      </c>
      <c r="AG46" s="13" cm="1">
        <f t="array" ref="AG46">SUM(LARGE(X46:AB46,{1,2}))</f>
        <v>0.53333525674067184</v>
      </c>
      <c r="AH46" s="13" cm="1">
        <f t="array" ref="AH46">SUM(LARGE(X46:AB46,{1,2,3,4}))</f>
        <v>0.88367978361706701</v>
      </c>
    </row>
    <row r="47" spans="1:34" x14ac:dyDescent="0.25">
      <c r="A47" s="4">
        <f t="shared" si="15"/>
        <v>43160</v>
      </c>
      <c r="B47" s="1">
        <v>2018</v>
      </c>
      <c r="C47" s="1">
        <v>3</v>
      </c>
      <c r="D47" t="s">
        <v>12</v>
      </c>
      <c r="E47" s="2">
        <v>1487004.3565</v>
      </c>
      <c r="F47" s="2">
        <v>6.0235979999999998</v>
      </c>
      <c r="G47" s="8">
        <f t="shared" si="1"/>
        <v>8957116.4678046871</v>
      </c>
      <c r="H47" s="2">
        <v>1302114.3625</v>
      </c>
      <c r="I47" s="2">
        <v>4.1577668393850322</v>
      </c>
      <c r="J47" s="8">
        <f t="shared" si="2"/>
        <v>5413887.9174894812</v>
      </c>
      <c r="K47" s="2">
        <v>561964.44550000003</v>
      </c>
      <c r="L47" s="2">
        <v>7.3766922799110413</v>
      </c>
      <c r="M47" s="8">
        <f t="shared" si="3"/>
        <v>4145438.7867043391</v>
      </c>
      <c r="N47" s="2">
        <v>947716.01799999992</v>
      </c>
      <c r="O47" s="2">
        <v>7.5427038341999051</v>
      </c>
      <c r="P47" s="8">
        <f t="shared" si="4"/>
        <v>7148341.242701266</v>
      </c>
      <c r="Q47" s="2">
        <v>541923.49525000004</v>
      </c>
      <c r="R47" s="2">
        <v>5.5984230000000004</v>
      </c>
      <c r="S47" s="8">
        <f t="shared" si="5"/>
        <v>3033916.960047991</v>
      </c>
      <c r="T47" s="2">
        <v>5988324.1777499998</v>
      </c>
      <c r="U47" s="20">
        <v>29488217.056241319</v>
      </c>
      <c r="V47" s="11">
        <f t="shared" si="6"/>
        <v>29488217.056241319</v>
      </c>
      <c r="W47" s="8">
        <f t="shared" si="7"/>
        <v>789515.68149355426</v>
      </c>
      <c r="X47" s="16">
        <f t="shared" si="8"/>
        <v>0.30375239203920845</v>
      </c>
      <c r="Y47" s="16">
        <f t="shared" si="9"/>
        <v>0.18359495615363447</v>
      </c>
      <c r="Z47" s="17">
        <f t="shared" si="10"/>
        <v>0.14057949922160307</v>
      </c>
      <c r="AA47" s="16">
        <f t="shared" si="11"/>
        <v>0.24241347752790929</v>
      </c>
      <c r="AB47" s="16">
        <f t="shared" si="12"/>
        <v>0.10288573752226395</v>
      </c>
      <c r="AC47" s="16">
        <f t="shared" si="13"/>
        <v>2.6773937535380748E-2</v>
      </c>
      <c r="AD47" s="2">
        <v>15.36</v>
      </c>
      <c r="AE47" s="18">
        <f t="shared" si="14"/>
        <v>1.3207222699914014</v>
      </c>
      <c r="AF47" s="14" cm="1">
        <f t="array" ref="AF47">SUMPRODUCT((100*X47:AC47)^2)</f>
        <v>2158.0183199981552</v>
      </c>
      <c r="AG47" s="13" cm="1">
        <f t="array" ref="AG47">SUM(LARGE(X47:AB47,{1,2}))</f>
        <v>0.54616586956711777</v>
      </c>
      <c r="AH47" s="13" cm="1">
        <f t="array" ref="AH47">SUM(LARGE(X47:AB47,{1,2,3,4}))</f>
        <v>0.87034032494235525</v>
      </c>
    </row>
    <row r="48" spans="1:34" x14ac:dyDescent="0.25">
      <c r="A48" s="4">
        <f t="shared" si="15"/>
        <v>43191</v>
      </c>
      <c r="B48" s="1">
        <v>2018</v>
      </c>
      <c r="C48" s="1">
        <v>4</v>
      </c>
      <c r="D48" t="s">
        <v>13</v>
      </c>
      <c r="E48" s="2">
        <v>1422804.4135</v>
      </c>
      <c r="F48" s="2">
        <v>5.941407069277763</v>
      </c>
      <c r="G48" s="8">
        <f t="shared" si="1"/>
        <v>8453460.2005685009</v>
      </c>
      <c r="H48" s="2">
        <v>1257835.1544999999</v>
      </c>
      <c r="I48" s="2">
        <v>4.6540119252443306</v>
      </c>
      <c r="J48" s="8">
        <f t="shared" si="2"/>
        <v>5853979.809034545</v>
      </c>
      <c r="K48" s="2">
        <v>589217.17449999996</v>
      </c>
      <c r="L48" s="2">
        <v>7.3052437065362934</v>
      </c>
      <c r="M48" s="8">
        <f t="shared" si="3"/>
        <v>4304375.0557992216</v>
      </c>
      <c r="N48" s="2">
        <v>911213.45649999997</v>
      </c>
      <c r="O48" s="2">
        <v>6.9953316878080356</v>
      </c>
      <c r="P48" s="8">
        <f t="shared" si="4"/>
        <v>6374240.3666115385</v>
      </c>
      <c r="Q48" s="2">
        <v>505710.223</v>
      </c>
      <c r="R48" s="2">
        <v>5.5893597485542292</v>
      </c>
      <c r="S48" s="8">
        <f t="shared" si="5"/>
        <v>2826596.3648685832</v>
      </c>
      <c r="T48" s="2">
        <v>5893493.9219999993</v>
      </c>
      <c r="U48" s="20">
        <v>30861310.15317345</v>
      </c>
      <c r="V48" s="11">
        <f t="shared" si="6"/>
        <v>30861310.15317345</v>
      </c>
      <c r="W48" s="8">
        <f t="shared" si="7"/>
        <v>3048658.3562910594</v>
      </c>
      <c r="X48" s="16">
        <f t="shared" si="8"/>
        <v>0.27391773578670431</v>
      </c>
      <c r="Y48" s="16">
        <f t="shared" si="9"/>
        <v>0.18968669119942025</v>
      </c>
      <c r="Z48" s="17">
        <f t="shared" si="10"/>
        <v>0.13947479982007846</v>
      </c>
      <c r="AA48" s="16">
        <f t="shared" si="11"/>
        <v>0.20654471035009117</v>
      </c>
      <c r="AB48" s="16">
        <f t="shared" si="12"/>
        <v>9.1590290588422274E-2</v>
      </c>
      <c r="AC48" s="16">
        <f t="shared" si="13"/>
        <v>9.8785772255283455E-2</v>
      </c>
      <c r="AD48" s="2">
        <v>16.100000000000001</v>
      </c>
      <c r="AE48" s="18">
        <f t="shared" si="14"/>
        <v>1.3843508168529666</v>
      </c>
      <c r="AF48" s="14" cm="1">
        <f t="array" ref="AF48">SUMPRODUCT((100*X48:AC48)^2)</f>
        <v>1912.7331408529733</v>
      </c>
      <c r="AG48" s="13" cm="1">
        <f t="array" ref="AG48">SUM(LARGE(X48:AB48,{1,2}))</f>
        <v>0.48046244613679545</v>
      </c>
      <c r="AH48" s="13" cm="1">
        <f t="array" ref="AH48">SUM(LARGE(X48:AB48,{1,2,3,4}))</f>
        <v>0.80962393715629422</v>
      </c>
    </row>
    <row r="49" spans="1:34" x14ac:dyDescent="0.25">
      <c r="A49" s="4">
        <f t="shared" si="15"/>
        <v>43221</v>
      </c>
      <c r="B49" s="1">
        <v>2018</v>
      </c>
      <c r="C49" s="1">
        <v>5</v>
      </c>
      <c r="D49" t="s">
        <v>14</v>
      </c>
      <c r="E49" s="2">
        <v>1383026.8765</v>
      </c>
      <c r="F49" s="2">
        <v>6.3070413204669951</v>
      </c>
      <c r="G49" s="8">
        <f t="shared" si="1"/>
        <v>8722807.6574019045</v>
      </c>
      <c r="H49" s="2">
        <v>1278514.3742500001</v>
      </c>
      <c r="I49" s="2">
        <v>4.9194027317285531</v>
      </c>
      <c r="J49" s="8">
        <f t="shared" si="2"/>
        <v>6289527.1052396726</v>
      </c>
      <c r="K49" s="2">
        <v>621083.34362499998</v>
      </c>
      <c r="L49" s="2">
        <v>7.0618629653930656</v>
      </c>
      <c r="M49" s="8">
        <f t="shared" si="3"/>
        <v>4386005.4627678823</v>
      </c>
      <c r="N49" s="2">
        <v>876939.08124999993</v>
      </c>
      <c r="O49" s="2">
        <v>7.0041346748352051</v>
      </c>
      <c r="P49" s="8">
        <f t="shared" si="4"/>
        <v>6142199.4267012514</v>
      </c>
      <c r="Q49" s="2">
        <v>479732.51799999998</v>
      </c>
      <c r="R49" s="2">
        <v>5.7818085507869714</v>
      </c>
      <c r="S49" s="8">
        <f t="shared" si="5"/>
        <v>2773721.5746629648</v>
      </c>
      <c r="T49" s="2">
        <v>5914121.0686249994</v>
      </c>
      <c r="U49" s="20">
        <v>31614823.235405318</v>
      </c>
      <c r="V49" s="11">
        <f t="shared" si="6"/>
        <v>31614823.235405318</v>
      </c>
      <c r="W49" s="8">
        <f t="shared" si="7"/>
        <v>3300562.0086316429</v>
      </c>
      <c r="X49" s="16">
        <f t="shared" si="8"/>
        <v>0.27590879102664934</v>
      </c>
      <c r="Y49" s="16">
        <f t="shared" si="9"/>
        <v>0.19894234607631953</v>
      </c>
      <c r="Z49" s="17">
        <f t="shared" si="10"/>
        <v>0.13873256320649016</v>
      </c>
      <c r="AA49" s="16">
        <f t="shared" si="11"/>
        <v>0.19428226376488564</v>
      </c>
      <c r="AB49" s="16">
        <f t="shared" si="12"/>
        <v>8.773484368423369E-2</v>
      </c>
      <c r="AC49" s="16">
        <f t="shared" si="13"/>
        <v>0.10439919224142162</v>
      </c>
      <c r="AD49" s="2">
        <v>16.440000000000001</v>
      </c>
      <c r="AE49" s="18">
        <f t="shared" si="14"/>
        <v>1.4135855546001719</v>
      </c>
      <c r="AF49" s="14" cm="1">
        <f t="array" ref="AF49">SUMPRODUCT((100*X49:AC49)^2)</f>
        <v>1912.9263427254696</v>
      </c>
      <c r="AG49" s="13" cm="1">
        <f t="array" ref="AG49">SUM(LARGE(X49:AB49,{1,2}))</f>
        <v>0.47485113710296889</v>
      </c>
      <c r="AH49" s="13" cm="1">
        <f t="array" ref="AH49">SUM(LARGE(X49:AB49,{1,2,3,4}))</f>
        <v>0.80786596407434474</v>
      </c>
    </row>
    <row r="50" spans="1:34" x14ac:dyDescent="0.25">
      <c r="A50" s="4">
        <f t="shared" si="15"/>
        <v>43252</v>
      </c>
      <c r="B50" s="1">
        <v>2018</v>
      </c>
      <c r="C50" s="1">
        <v>6</v>
      </c>
      <c r="D50" t="s">
        <v>3</v>
      </c>
      <c r="E50" s="2">
        <v>1347715.5595</v>
      </c>
      <c r="F50" s="2">
        <v>6.2220646994829174</v>
      </c>
      <c r="G50" s="8">
        <f t="shared" si="1"/>
        <v>8385573.407708819</v>
      </c>
      <c r="H50" s="2">
        <v>1339239.4375</v>
      </c>
      <c r="I50" s="2">
        <v>4.9053528203725811</v>
      </c>
      <c r="J50" s="8">
        <f t="shared" si="2"/>
        <v>6569441.9518948141</v>
      </c>
      <c r="K50" s="2">
        <v>587551.96224999998</v>
      </c>
      <c r="L50" s="2">
        <v>7.4450154436349862</v>
      </c>
      <c r="M50" s="8">
        <f t="shared" si="3"/>
        <v>4374333.4328892902</v>
      </c>
      <c r="N50" s="2">
        <v>927984.12774999999</v>
      </c>
      <c r="O50" s="2">
        <v>6.6055190966844552</v>
      </c>
      <c r="P50" s="8">
        <f t="shared" si="4"/>
        <v>6129816.8772726916</v>
      </c>
      <c r="Q50" s="2">
        <v>470513.89449999999</v>
      </c>
      <c r="R50" s="2">
        <v>5.8144371578931802</v>
      </c>
      <c r="S50" s="8">
        <f t="shared" si="5"/>
        <v>2735773.4714858318</v>
      </c>
      <c r="T50" s="2">
        <v>5901629.3564999998</v>
      </c>
      <c r="U50" s="20">
        <v>31306288.04362759</v>
      </c>
      <c r="V50" s="11">
        <f t="shared" si="6"/>
        <v>31306288.04362759</v>
      </c>
      <c r="W50" s="8">
        <f t="shared" si="7"/>
        <v>3111348.9023761451</v>
      </c>
      <c r="X50" s="16">
        <f t="shared" si="8"/>
        <v>0.26785588237171115</v>
      </c>
      <c r="Y50" s="16">
        <f t="shared" si="9"/>
        <v>0.20984416749567431</v>
      </c>
      <c r="Z50" s="17">
        <f t="shared" si="10"/>
        <v>0.13972699116526807</v>
      </c>
      <c r="AA50" s="16">
        <f t="shared" si="11"/>
        <v>0.19580145907845561</v>
      </c>
      <c r="AB50" s="16">
        <f t="shared" si="12"/>
        <v>8.7387347477073371E-2</v>
      </c>
      <c r="AC50" s="16">
        <f t="shared" si="13"/>
        <v>9.9384152411817528E-2</v>
      </c>
      <c r="AD50" s="2">
        <v>17.25</v>
      </c>
      <c r="AE50" s="18">
        <f t="shared" si="14"/>
        <v>1.4832330180567497</v>
      </c>
      <c r="AF50" s="14" cm="1">
        <f t="array" ref="AF50">SUMPRODUCT((100*X50:AC50)^2)</f>
        <v>1911.5695004012575</v>
      </c>
      <c r="AG50" s="13" cm="1">
        <f t="array" ref="AG50">SUM(LARGE(X50:AB50,{1,2}))</f>
        <v>0.47770004986738546</v>
      </c>
      <c r="AH50" s="13" cm="1">
        <f t="array" ref="AH50">SUM(LARGE(X50:AB50,{1,2,3,4}))</f>
        <v>0.81322850011110914</v>
      </c>
    </row>
    <row r="51" spans="1:34" x14ac:dyDescent="0.25">
      <c r="A51" s="4">
        <f t="shared" si="15"/>
        <v>43282</v>
      </c>
      <c r="B51" s="1">
        <v>2018</v>
      </c>
      <c r="C51" s="1">
        <v>7</v>
      </c>
      <c r="D51" t="s">
        <v>4</v>
      </c>
      <c r="E51" s="2">
        <v>1370954.7505000001</v>
      </c>
      <c r="F51" s="2">
        <v>5.9047224724769594</v>
      </c>
      <c r="G51" s="8">
        <f t="shared" si="1"/>
        <v>8095107.3240263937</v>
      </c>
      <c r="H51" s="2">
        <v>1388242.567</v>
      </c>
      <c r="I51" s="2">
        <v>4.4373007884144782</v>
      </c>
      <c r="J51" s="8">
        <f t="shared" si="2"/>
        <v>6160049.8370596394</v>
      </c>
      <c r="K51" s="2">
        <v>579944.61699999997</v>
      </c>
      <c r="L51" s="2">
        <v>7.1857392176866526</v>
      </c>
      <c r="M51" s="8">
        <f t="shared" si="3"/>
        <v>4167330.7784631653</v>
      </c>
      <c r="N51" s="2">
        <v>894567.84849999996</v>
      </c>
      <c r="O51" s="2">
        <v>6.2687258994579311</v>
      </c>
      <c r="P51" s="8">
        <f t="shared" si="4"/>
        <v>5607800.6407143082</v>
      </c>
      <c r="Q51" s="2">
        <v>454631.69500000001</v>
      </c>
      <c r="R51" s="2">
        <v>5.8171630877733227</v>
      </c>
      <c r="S51" s="8">
        <f t="shared" si="5"/>
        <v>2644666.7146858196</v>
      </c>
      <c r="T51" s="2">
        <v>5959858.9780000001</v>
      </c>
      <c r="U51" s="20">
        <v>29773909.050903231</v>
      </c>
      <c r="V51" s="11">
        <f t="shared" si="6"/>
        <v>29773909.050903231</v>
      </c>
      <c r="W51" s="8">
        <f t="shared" si="7"/>
        <v>3098953.7559539005</v>
      </c>
      <c r="X51" s="16">
        <f t="shared" si="8"/>
        <v>0.27188594249369541</v>
      </c>
      <c r="Y51" s="16">
        <f t="shared" si="9"/>
        <v>0.20689422495810189</v>
      </c>
      <c r="Z51" s="17">
        <f t="shared" si="10"/>
        <v>0.13996585975118184</v>
      </c>
      <c r="AA51" s="16">
        <f t="shared" si="11"/>
        <v>0.18834613322445776</v>
      </c>
      <c r="AB51" s="16">
        <f t="shared" si="12"/>
        <v>8.8824974583093588E-2</v>
      </c>
      <c r="AC51" s="16">
        <f t="shared" si="13"/>
        <v>0.10408286498946935</v>
      </c>
      <c r="AD51" s="2">
        <v>17.36</v>
      </c>
      <c r="AE51" s="18">
        <f t="shared" si="14"/>
        <v>1.4926913155631985</v>
      </c>
      <c r="AF51" s="14" cm="1">
        <f t="array" ref="AF51">SUMPRODUCT((100*X51:AC51)^2)</f>
        <v>1905.1501273729475</v>
      </c>
      <c r="AG51" s="13" cm="1">
        <f t="array" ref="AG51">SUM(LARGE(X51:AB51,{1,2}))</f>
        <v>0.4787801674517973</v>
      </c>
      <c r="AH51" s="13" cm="1">
        <f t="array" ref="AH51">SUM(LARGE(X51:AB51,{1,2,3,4}))</f>
        <v>0.80709216042743692</v>
      </c>
    </row>
    <row r="52" spans="1:34" x14ac:dyDescent="0.25">
      <c r="A52" s="4">
        <f t="shared" si="15"/>
        <v>43313</v>
      </c>
      <c r="B52" s="1">
        <v>2018</v>
      </c>
      <c r="C52" s="1">
        <v>8</v>
      </c>
      <c r="D52" t="s">
        <v>5</v>
      </c>
      <c r="E52" s="2">
        <v>1365735.727</v>
      </c>
      <c r="F52" s="2">
        <v>5.8087895992279046</v>
      </c>
      <c r="G52" s="8">
        <f t="shared" si="1"/>
        <v>7933271.4862915603</v>
      </c>
      <c r="H52" s="2">
        <v>1371113.2194999999</v>
      </c>
      <c r="I52" s="2">
        <v>4.4312295040965077</v>
      </c>
      <c r="J52" s="8">
        <f t="shared" si="2"/>
        <v>6075717.3517051507</v>
      </c>
      <c r="K52" s="2">
        <v>636340.37837499997</v>
      </c>
      <c r="L52" s="2">
        <v>6.4888438713550567</v>
      </c>
      <c r="M52" s="8">
        <f t="shared" si="3"/>
        <v>4129113.3643143764</v>
      </c>
      <c r="N52" s="2">
        <v>916021.68774999992</v>
      </c>
      <c r="O52" s="2">
        <v>6.2511205026865007</v>
      </c>
      <c r="P52" s="8">
        <f t="shared" si="4"/>
        <v>5726161.9531995161</v>
      </c>
      <c r="Q52" s="2">
        <v>446171.78350000002</v>
      </c>
      <c r="R52" s="2">
        <v>6.2771623118400566</v>
      </c>
      <c r="S52" s="8">
        <f t="shared" si="5"/>
        <v>2800692.7039926616</v>
      </c>
      <c r="T52" s="2">
        <v>6019463.2961249994</v>
      </c>
      <c r="U52" s="20">
        <v>29687372.95778095</v>
      </c>
      <c r="V52" s="11">
        <f t="shared" si="6"/>
        <v>29687372.95778095</v>
      </c>
      <c r="W52" s="8">
        <f t="shared" si="7"/>
        <v>3022416.0982776843</v>
      </c>
      <c r="X52" s="16">
        <f t="shared" si="8"/>
        <v>0.26722713045622581</v>
      </c>
      <c r="Y52" s="16">
        <f t="shared" si="9"/>
        <v>0.20465661816374114</v>
      </c>
      <c r="Z52" s="17">
        <f t="shared" si="10"/>
        <v>0.13908651904587438</v>
      </c>
      <c r="AA52" s="16">
        <f t="shared" si="11"/>
        <v>0.19288207014284536</v>
      </c>
      <c r="AB52" s="16">
        <f t="shared" si="12"/>
        <v>9.4339526369530469E-2</v>
      </c>
      <c r="AC52" s="16">
        <f t="shared" si="13"/>
        <v>0.10180813582178279</v>
      </c>
      <c r="AD52" s="2">
        <v>16.149999999999999</v>
      </c>
      <c r="AE52" s="18">
        <f t="shared" si="14"/>
        <v>1.3886500429922612</v>
      </c>
      <c r="AF52" s="14" cm="1">
        <f t="array" ref="AF52">SUMPRODUCT((100*X52:AC52)^2)</f>
        <v>1891.0806612810989</v>
      </c>
      <c r="AG52" s="13" cm="1">
        <f t="array" ref="AG52">SUM(LARGE(X52:AB52,{1,2}))</f>
        <v>0.47188374861996696</v>
      </c>
      <c r="AH52" s="13" cm="1">
        <f t="array" ref="AH52">SUM(LARGE(X52:AB52,{1,2,3,4}))</f>
        <v>0.80385233780868659</v>
      </c>
    </row>
    <row r="53" spans="1:34" x14ac:dyDescent="0.25">
      <c r="A53" s="4">
        <f t="shared" si="15"/>
        <v>43344</v>
      </c>
      <c r="B53" s="1">
        <v>2018</v>
      </c>
      <c r="C53" s="1">
        <v>9</v>
      </c>
      <c r="D53" t="s">
        <v>9</v>
      </c>
      <c r="E53" s="2">
        <v>1393073.4475</v>
      </c>
      <c r="F53" s="2">
        <v>5.7132700605392452</v>
      </c>
      <c r="G53" s="8">
        <f t="shared" si="1"/>
        <v>7959004.8197339401</v>
      </c>
      <c r="H53" s="2">
        <v>1249671.8799999999</v>
      </c>
      <c r="I53" s="2">
        <v>4.4481727573752403</v>
      </c>
      <c r="J53" s="8">
        <f t="shared" si="2"/>
        <v>5558756.4122738997</v>
      </c>
      <c r="K53" s="2">
        <v>611238.60849999997</v>
      </c>
      <c r="L53" s="2">
        <v>6.4360011260271071</v>
      </c>
      <c r="M53" s="8">
        <f t="shared" si="3"/>
        <v>3933932.3725772421</v>
      </c>
      <c r="N53" s="2">
        <v>900706.62849999999</v>
      </c>
      <c r="O53" s="2">
        <v>6.2420663975954049</v>
      </c>
      <c r="P53" s="8">
        <f t="shared" si="4"/>
        <v>5622270.5798512977</v>
      </c>
      <c r="Q53" s="2">
        <v>439956.98837500002</v>
      </c>
      <c r="R53" s="2">
        <v>5.8159178885459886</v>
      </c>
      <c r="S53" s="8">
        <f t="shared" si="5"/>
        <v>2558753.7188809821</v>
      </c>
      <c r="T53" s="2">
        <v>5757981.3028750001</v>
      </c>
      <c r="U53" s="20">
        <v>28447026.832240071</v>
      </c>
      <c r="V53" s="11">
        <f t="shared" si="6"/>
        <v>28447026.832240071</v>
      </c>
      <c r="W53" s="8">
        <f t="shared" si="7"/>
        <v>2814308.9289227091</v>
      </c>
      <c r="X53" s="16">
        <f t="shared" si="8"/>
        <v>0.27978336248179386</v>
      </c>
      <c r="Y53" s="16">
        <f t="shared" si="9"/>
        <v>0.19540728966353541</v>
      </c>
      <c r="Z53" s="17">
        <f t="shared" si="10"/>
        <v>0.13828975505161653</v>
      </c>
      <c r="AA53" s="16">
        <f t="shared" si="11"/>
        <v>0.19764000691556877</v>
      </c>
      <c r="AB53" s="16">
        <f t="shared" si="12"/>
        <v>8.9948019312199312E-2</v>
      </c>
      <c r="AC53" s="16">
        <f t="shared" si="13"/>
        <v>9.8931566575286109E-2</v>
      </c>
      <c r="AD53" s="2">
        <v>16.850000000000001</v>
      </c>
      <c r="AE53" s="18">
        <f t="shared" si="14"/>
        <v>1.4488392089423905</v>
      </c>
      <c r="AF53" s="14" cm="1">
        <f t="array" ref="AF53">SUMPRODUCT((100*X53:AC53)^2)</f>
        <v>1925.264685043179</v>
      </c>
      <c r="AG53" s="13" cm="1">
        <f t="array" ref="AG53">SUM(LARGE(X53:AB53,{1,2}))</f>
        <v>0.47742336939736263</v>
      </c>
      <c r="AH53" s="13" cm="1">
        <f t="array" ref="AH53">SUM(LARGE(X53:AB53,{1,2,3,4}))</f>
        <v>0.81112041411251457</v>
      </c>
    </row>
    <row r="54" spans="1:34" x14ac:dyDescent="0.25">
      <c r="A54" s="4">
        <f t="shared" si="15"/>
        <v>43374</v>
      </c>
      <c r="B54" s="1">
        <v>2018</v>
      </c>
      <c r="C54" s="1">
        <v>10</v>
      </c>
      <c r="D54" t="s">
        <v>6</v>
      </c>
      <c r="E54" s="2">
        <v>1358043.3145000001</v>
      </c>
      <c r="F54" s="2">
        <v>5.6967332144260414</v>
      </c>
      <c r="G54" s="8">
        <f t="shared" si="1"/>
        <v>7736410.4563413812</v>
      </c>
      <c r="H54" s="2">
        <v>1348211.7220000001</v>
      </c>
      <c r="I54" s="2">
        <v>4.4260873566150662</v>
      </c>
      <c r="J54" s="8">
        <f t="shared" si="2"/>
        <v>5967302.8567844266</v>
      </c>
      <c r="K54" s="2">
        <v>639967.09899999993</v>
      </c>
      <c r="L54" s="2">
        <v>6.2980287797451018</v>
      </c>
      <c r="M54" s="8">
        <f t="shared" si="3"/>
        <v>4030531.2075919821</v>
      </c>
      <c r="N54" s="2">
        <v>889465.93449999997</v>
      </c>
      <c r="O54" s="2">
        <v>6.1933460294961931</v>
      </c>
      <c r="P54" s="8">
        <f t="shared" si="4"/>
        <v>5508770.3138076961</v>
      </c>
      <c r="Q54" s="2">
        <v>425564.67774999997</v>
      </c>
      <c r="R54" s="2">
        <v>5.8415042214870452</v>
      </c>
      <c r="S54" s="8">
        <f t="shared" si="5"/>
        <v>2485937.861592399</v>
      </c>
      <c r="T54" s="2">
        <v>5930177.7477500001</v>
      </c>
      <c r="U54" s="20">
        <v>28833956.23597217</v>
      </c>
      <c r="V54" s="11">
        <f t="shared" si="6"/>
        <v>28833956.23597217</v>
      </c>
      <c r="W54" s="8">
        <f t="shared" si="7"/>
        <v>3105003.5398542844</v>
      </c>
      <c r="X54" s="16">
        <f t="shared" si="8"/>
        <v>0.26830901708485372</v>
      </c>
      <c r="Y54" s="16">
        <f t="shared" si="9"/>
        <v>0.20695400963881058</v>
      </c>
      <c r="Z54" s="17">
        <f t="shared" si="10"/>
        <v>0.13978418967576989</v>
      </c>
      <c r="AA54" s="16">
        <f t="shared" si="11"/>
        <v>0.19105149042763545</v>
      </c>
      <c r="AB54" s="16">
        <f t="shared" si="12"/>
        <v>8.6215635525278195E-2</v>
      </c>
      <c r="AC54" s="16">
        <f t="shared" si="13"/>
        <v>0.10768565764765217</v>
      </c>
      <c r="AD54" s="2">
        <v>18.329999999999998</v>
      </c>
      <c r="AE54" s="18">
        <f t="shared" si="14"/>
        <v>1.5760963026655199</v>
      </c>
      <c r="AF54" s="14" cm="1">
        <f t="array" ref="AF54">SUMPRODUCT((100*X54:AC54)^2)</f>
        <v>1898.8931910458869</v>
      </c>
      <c r="AG54" s="13" cm="1">
        <f t="array" ref="AG54">SUM(LARGE(X54:AB54,{1,2}))</f>
        <v>0.47526302672366427</v>
      </c>
      <c r="AH54" s="13" cm="1">
        <f t="array" ref="AH54">SUM(LARGE(X54:AB54,{1,2,3,4}))</f>
        <v>0.80609870682706963</v>
      </c>
    </row>
    <row r="55" spans="1:34" x14ac:dyDescent="0.25">
      <c r="A55" s="4">
        <f t="shared" si="15"/>
        <v>43405</v>
      </c>
      <c r="B55" s="1">
        <v>2018</v>
      </c>
      <c r="C55" s="1">
        <v>11</v>
      </c>
      <c r="D55" t="s">
        <v>7</v>
      </c>
      <c r="E55" s="2">
        <v>1345885.2879999999</v>
      </c>
      <c r="F55" s="2">
        <v>5.7364196823358533</v>
      </c>
      <c r="G55" s="8">
        <f t="shared" si="1"/>
        <v>7720562.8562494582</v>
      </c>
      <c r="H55" s="2">
        <v>1373067.7209999999</v>
      </c>
      <c r="I55" s="2">
        <v>4.4228938275814054</v>
      </c>
      <c r="J55" s="8">
        <f t="shared" si="2"/>
        <v>6072932.7480621664</v>
      </c>
      <c r="K55" s="2">
        <v>632027.89300000004</v>
      </c>
      <c r="L55" s="2">
        <v>6.0853912397384642</v>
      </c>
      <c r="M55" s="8">
        <f t="shared" si="3"/>
        <v>3846137.0033325595</v>
      </c>
      <c r="N55" s="2">
        <v>909245.01699999999</v>
      </c>
      <c r="O55" s="2">
        <v>6.1976796922683706</v>
      </c>
      <c r="P55" s="8">
        <f t="shared" si="4"/>
        <v>5635209.3771571089</v>
      </c>
      <c r="Q55" s="2">
        <v>419726.73887499998</v>
      </c>
      <c r="R55" s="2">
        <v>5.8482018577575694</v>
      </c>
      <c r="S55" s="8">
        <f t="shared" si="5"/>
        <v>2454646.694039301</v>
      </c>
      <c r="T55" s="2">
        <v>5835791.6578749996</v>
      </c>
      <c r="U55" s="20">
        <v>28583941.18910547</v>
      </c>
      <c r="V55" s="11">
        <f t="shared" si="6"/>
        <v>28583941.18910547</v>
      </c>
      <c r="W55" s="8">
        <f t="shared" si="7"/>
        <v>2854452.5102648772</v>
      </c>
      <c r="X55" s="16">
        <f t="shared" si="8"/>
        <v>0.27010141131944693</v>
      </c>
      <c r="Y55" s="16">
        <f t="shared" si="9"/>
        <v>0.21245960128048452</v>
      </c>
      <c r="Z55" s="17">
        <f t="shared" si="10"/>
        <v>0.13455586750222123</v>
      </c>
      <c r="AA55" s="16">
        <f t="shared" si="11"/>
        <v>0.1971459897666219</v>
      </c>
      <c r="AB55" s="16">
        <f t="shared" si="12"/>
        <v>8.5875026043464892E-2</v>
      </c>
      <c r="AC55" s="16">
        <f t="shared" si="13"/>
        <v>9.986210408776057E-2</v>
      </c>
      <c r="AD55" s="2">
        <v>17.52</v>
      </c>
      <c r="AE55" s="18">
        <f t="shared" si="14"/>
        <v>1.5064488392089423</v>
      </c>
      <c r="AF55" s="14" cm="1">
        <f t="array" ref="AF55">SUMPRODUCT((100*X55:AC55)^2)</f>
        <v>1924.126372641563</v>
      </c>
      <c r="AG55" s="13" cm="1">
        <f t="array" ref="AG55">SUM(LARGE(X55:AB55,{1,2}))</f>
        <v>0.48256101259993145</v>
      </c>
      <c r="AH55" s="13" cm="1">
        <f t="array" ref="AH55">SUM(LARGE(X55:AB55,{1,2,3,4}))</f>
        <v>0.81426286986877461</v>
      </c>
    </row>
    <row r="56" spans="1:34" x14ac:dyDescent="0.25">
      <c r="A56" s="4">
        <f t="shared" si="15"/>
        <v>43435</v>
      </c>
      <c r="B56" s="1">
        <v>2018</v>
      </c>
      <c r="C56" s="1">
        <v>12</v>
      </c>
      <c r="D56" t="s">
        <v>8</v>
      </c>
      <c r="E56" s="2">
        <v>1450992.0490000001</v>
      </c>
      <c r="F56" s="2">
        <v>5.6211645729541777</v>
      </c>
      <c r="G56" s="8">
        <f t="shared" si="1"/>
        <v>8156265.1014769925</v>
      </c>
      <c r="H56" s="2">
        <v>1288800.2394999999</v>
      </c>
      <c r="I56" s="2">
        <v>4.4277574360609053</v>
      </c>
      <c r="J56" s="8">
        <f t="shared" si="2"/>
        <v>5706494.8440431999</v>
      </c>
      <c r="K56" s="2">
        <v>655051.65099999995</v>
      </c>
      <c r="L56" s="2">
        <v>5.9011785327196122</v>
      </c>
      <c r="M56" s="8">
        <f t="shared" si="3"/>
        <v>3865576.7407037392</v>
      </c>
      <c r="N56" s="2">
        <v>887059.12974999996</v>
      </c>
      <c r="O56" s="2">
        <v>6.6708259572267528</v>
      </c>
      <c r="P56" s="8">
        <f t="shared" si="4"/>
        <v>5917417.0683312742</v>
      </c>
      <c r="Q56" s="2">
        <v>419181.75550000003</v>
      </c>
      <c r="R56" s="2">
        <v>5.8579960395336146</v>
      </c>
      <c r="S56" s="8">
        <f t="shared" si="5"/>
        <v>2455565.0635637483</v>
      </c>
      <c r="T56" s="2">
        <v>5726113.9497499997</v>
      </c>
      <c r="U56" s="20">
        <v>28455705.073114179</v>
      </c>
      <c r="V56" s="11">
        <f t="shared" si="6"/>
        <v>28455705.073114179</v>
      </c>
      <c r="W56" s="8">
        <f t="shared" si="7"/>
        <v>2354386.2549952231</v>
      </c>
      <c r="X56" s="16">
        <f t="shared" si="8"/>
        <v>0.28663022337771138</v>
      </c>
      <c r="Y56" s="16">
        <f t="shared" si="9"/>
        <v>0.20053956946000509</v>
      </c>
      <c r="Z56" s="17">
        <f t="shared" si="10"/>
        <v>0.13584540361138528</v>
      </c>
      <c r="AA56" s="16">
        <f t="shared" si="11"/>
        <v>0.20795186951534125</v>
      </c>
      <c r="AB56" s="16">
        <f t="shared" si="12"/>
        <v>8.6294296952207361E-2</v>
      </c>
      <c r="AC56" s="16">
        <f t="shared" si="13"/>
        <v>8.2738637083349567E-2</v>
      </c>
      <c r="AD56" s="2">
        <v>17.05</v>
      </c>
      <c r="AE56" s="18">
        <f t="shared" si="14"/>
        <v>1.4660361134995701</v>
      </c>
      <c r="AF56" s="14" cm="1">
        <f t="array" ref="AF56">SUMPRODUCT((100*X56:AC56)^2)</f>
        <v>1983.6334534291257</v>
      </c>
      <c r="AG56" s="13" cm="1">
        <f t="array" ref="AG56">SUM(LARGE(X56:AB56,{1,2}))</f>
        <v>0.49458209289305266</v>
      </c>
      <c r="AH56" s="13" cm="1">
        <f t="array" ref="AH56">SUM(LARGE(X56:AB56,{1,2,3,4}))</f>
        <v>0.83096706596444303</v>
      </c>
    </row>
    <row r="57" spans="1:34" x14ac:dyDescent="0.25">
      <c r="A57" s="4">
        <f t="shared" si="15"/>
        <v>43466</v>
      </c>
      <c r="B57" s="1">
        <v>2019</v>
      </c>
      <c r="C57" s="1">
        <v>1</v>
      </c>
      <c r="D57" t="s">
        <v>10</v>
      </c>
      <c r="E57" s="2">
        <v>1395445.483</v>
      </c>
      <c r="F57" s="2">
        <v>5.6843262502193452</v>
      </c>
      <c r="G57" s="8">
        <f t="shared" si="1"/>
        <v>7932167.3897669129</v>
      </c>
      <c r="H57" s="2">
        <v>1305840.6565</v>
      </c>
      <c r="I57" s="2">
        <v>4.4371192329406739</v>
      </c>
      <c r="J57" s="8">
        <f t="shared" si="2"/>
        <v>5794170.6921120258</v>
      </c>
      <c r="K57" s="2">
        <v>600496.804</v>
      </c>
      <c r="L57" s="2">
        <v>5.9609394363880153</v>
      </c>
      <c r="M57" s="8">
        <f t="shared" si="3"/>
        <v>3579525.0803885646</v>
      </c>
      <c r="N57" s="2">
        <v>904598.73924999998</v>
      </c>
      <c r="O57" s="2">
        <v>6.4016094969272608</v>
      </c>
      <c r="P57" s="8">
        <f t="shared" si="4"/>
        <v>5790887.8800912267</v>
      </c>
      <c r="Q57" s="2">
        <v>392589.49075</v>
      </c>
      <c r="R57" s="2">
        <v>5.9989483201742173</v>
      </c>
      <c r="S57" s="8">
        <f t="shared" si="5"/>
        <v>2355124.0660527637</v>
      </c>
      <c r="T57" s="2">
        <v>5579658.6109999996</v>
      </c>
      <c r="U57" s="20">
        <v>27811390.044956781</v>
      </c>
      <c r="V57" s="11">
        <f t="shared" si="6"/>
        <v>27811390.044956781</v>
      </c>
      <c r="W57" s="8">
        <f t="shared" si="7"/>
        <v>2359514.9365452863</v>
      </c>
      <c r="X57" s="16">
        <f t="shared" si="8"/>
        <v>0.28521290654457254</v>
      </c>
      <c r="Y57" s="16">
        <f t="shared" si="9"/>
        <v>0.20833804720820562</v>
      </c>
      <c r="Z57" s="17">
        <f t="shared" si="10"/>
        <v>0.12870716187153194</v>
      </c>
      <c r="AA57" s="16">
        <f t="shared" si="11"/>
        <v>0.20822000880683508</v>
      </c>
      <c r="AB57" s="16">
        <f t="shared" si="12"/>
        <v>8.4681997636426434E-2</v>
      </c>
      <c r="AC57" s="16">
        <f t="shared" si="13"/>
        <v>8.4839877932428351E-2</v>
      </c>
      <c r="AD57" s="2">
        <v>17.12</v>
      </c>
      <c r="AE57" s="18">
        <f t="shared" si="14"/>
        <v>1.4720550300945829</v>
      </c>
      <c r="AF57" s="14" cm="1">
        <f t="array" ref="AF57">SUMPRODUCT((100*X57:AC57)^2)</f>
        <v>1990.4109516995986</v>
      </c>
      <c r="AG57" s="13" cm="1">
        <f t="array" ref="AG57">SUM(LARGE(X57:AB57,{1,2}))</f>
        <v>0.49355095375277813</v>
      </c>
      <c r="AH57" s="13" cm="1">
        <f t="array" ref="AH57">SUM(LARGE(X57:AB57,{1,2,3,4}))</f>
        <v>0.83047812443114521</v>
      </c>
    </row>
    <row r="58" spans="1:34" x14ac:dyDescent="0.25">
      <c r="A58" s="4">
        <f t="shared" si="15"/>
        <v>43497</v>
      </c>
      <c r="B58" s="1">
        <v>2019</v>
      </c>
      <c r="C58" s="1">
        <v>2</v>
      </c>
      <c r="D58" t="s">
        <v>11</v>
      </c>
      <c r="E58" s="2">
        <v>1383601.3644999999</v>
      </c>
      <c r="F58" s="2">
        <v>5.6401825809955586</v>
      </c>
      <c r="G58" s="8">
        <f t="shared" si="1"/>
        <v>7803764.3150945865</v>
      </c>
      <c r="H58" s="2">
        <v>1292458.9645</v>
      </c>
      <c r="I58" s="2">
        <v>4.1974651415944102</v>
      </c>
      <c r="J58" s="8">
        <f t="shared" si="2"/>
        <v>5425051.4504299574</v>
      </c>
      <c r="K58" s="2">
        <v>641024.72049999994</v>
      </c>
      <c r="L58" s="2">
        <v>6.0611649853229519</v>
      </c>
      <c r="M58" s="8">
        <f t="shared" si="3"/>
        <v>3885356.5906210314</v>
      </c>
      <c r="N58" s="2">
        <v>902457.89275</v>
      </c>
      <c r="O58" s="2">
        <v>6.189463224673271</v>
      </c>
      <c r="P58" s="8">
        <f t="shared" si="4"/>
        <v>5585729.93899226</v>
      </c>
      <c r="Q58" s="2">
        <v>313396.160875</v>
      </c>
      <c r="R58" s="2">
        <v>6.4339125164747237</v>
      </c>
      <c r="S58" s="8">
        <f t="shared" si="5"/>
        <v>2016363.4820687887</v>
      </c>
      <c r="T58" s="2">
        <v>5534350.3531249994</v>
      </c>
      <c r="U58" s="20">
        <v>27034130.814758152</v>
      </c>
      <c r="V58" s="11">
        <f t="shared" si="6"/>
        <v>27034130.814758152</v>
      </c>
      <c r="W58" s="8">
        <f t="shared" si="7"/>
        <v>2317865.037551526</v>
      </c>
      <c r="X58" s="16">
        <f t="shared" si="8"/>
        <v>0.28866340732635826</v>
      </c>
      <c r="Y58" s="16">
        <f t="shared" si="9"/>
        <v>0.20067415844079506</v>
      </c>
      <c r="Z58" s="17">
        <f t="shared" si="10"/>
        <v>0.14372041835722654</v>
      </c>
      <c r="AA58" s="16">
        <f t="shared" si="11"/>
        <v>0.20661770031618568</v>
      </c>
      <c r="AB58" s="16">
        <f t="shared" si="12"/>
        <v>7.4585844682235516E-2</v>
      </c>
      <c r="AC58" s="16">
        <f t="shared" si="13"/>
        <v>8.5738470877198852E-2</v>
      </c>
      <c r="AD58" s="2">
        <v>17.3</v>
      </c>
      <c r="AE58" s="18">
        <f t="shared" si="14"/>
        <v>1.4875322441960446</v>
      </c>
      <c r="AF58" s="14" cm="1">
        <f t="array" ref="AF58">SUMPRODUCT((100*X58:AC58)^2)</f>
        <v>1998.5724694723251</v>
      </c>
      <c r="AG58" s="13" cm="1">
        <f t="array" ref="AG58">SUM(LARGE(X58:AB58,{1,2}))</f>
        <v>0.49528110764254396</v>
      </c>
      <c r="AH58" s="13" cm="1">
        <f t="array" ref="AH58">SUM(LARGE(X58:AB58,{1,2,3,4}))</f>
        <v>0.83967568444056551</v>
      </c>
    </row>
  </sheetData>
  <sortState xmlns:xlrd2="http://schemas.microsoft.com/office/spreadsheetml/2017/richdata2" ref="B2:AD58">
    <sortCondition ref="B2:B58" customList="January,February,March,April,May,June,July,August,September,October,November,December"/>
    <sortCondition ref="C2:C58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6E601-C86F-4E47-9473-21A2485CAFF3}">
  <dimension ref="A1:F58"/>
  <sheetViews>
    <sheetView workbookViewId="0"/>
  </sheetViews>
  <sheetFormatPr defaultRowHeight="15" x14ac:dyDescent="0.25"/>
  <cols>
    <col min="1" max="1" width="9.7109375" bestFit="1" customWidth="1"/>
    <col min="2" max="2" width="9.42578125" bestFit="1" customWidth="1"/>
    <col min="3" max="3" width="10" bestFit="1" customWidth="1"/>
    <col min="4" max="4" width="8.5703125" bestFit="1" customWidth="1"/>
    <col min="5" max="5" width="13.7109375" bestFit="1" customWidth="1"/>
    <col min="6" max="6" width="9.42578125" bestFit="1" customWidth="1"/>
  </cols>
  <sheetData>
    <row r="1" spans="1:6" x14ac:dyDescent="0.25">
      <c r="A1" t="s">
        <v>16</v>
      </c>
      <c r="B1" t="s">
        <v>22</v>
      </c>
      <c r="C1" t="s">
        <v>23</v>
      </c>
      <c r="D1" t="s">
        <v>24</v>
      </c>
      <c r="E1" t="s">
        <v>25</v>
      </c>
      <c r="F1" t="s">
        <v>26</v>
      </c>
    </row>
    <row r="2" spans="1:6" x14ac:dyDescent="0.25">
      <c r="A2" s="5">
        <v>41791</v>
      </c>
      <c r="B2" s="6">
        <v>6.2808401812314987</v>
      </c>
      <c r="C2" s="6">
        <v>6.284600602078438</v>
      </c>
      <c r="D2" s="6">
        <v>6.3223710680246352</v>
      </c>
      <c r="E2" s="6">
        <v>7.2326994502067574</v>
      </c>
      <c r="F2" s="6">
        <v>6.523016710233688</v>
      </c>
    </row>
    <row r="3" spans="1:6" x14ac:dyDescent="0.25">
      <c r="A3" s="5">
        <v>41821</v>
      </c>
      <c r="B3" s="6">
        <v>6.3229056319952006</v>
      </c>
      <c r="C3" s="6">
        <v>6.2518519201278684</v>
      </c>
      <c r="D3" s="6">
        <v>6.5057166961193076</v>
      </c>
      <c r="E3" s="6">
        <v>7.3556635955095286</v>
      </c>
      <c r="F3" s="6">
        <v>6.5091359427690501</v>
      </c>
    </row>
    <row r="4" spans="1:6" x14ac:dyDescent="0.25">
      <c r="A4" s="5">
        <v>41852</v>
      </c>
      <c r="B4" s="6">
        <v>6.3107659497737876</v>
      </c>
      <c r="C4" s="6">
        <v>6.3125422492742533</v>
      </c>
      <c r="D4" s="6">
        <v>6.342655057477951</v>
      </c>
      <c r="E4" s="6">
        <v>7.2876614010810847</v>
      </c>
      <c r="F4" s="6">
        <v>6.5152470596075052</v>
      </c>
    </row>
    <row r="5" spans="1:6" x14ac:dyDescent="0.25">
      <c r="A5" s="5">
        <v>41883</v>
      </c>
      <c r="B5" s="6">
        <v>6.6165169133186339</v>
      </c>
      <c r="C5" s="6">
        <v>6.6246011831283571</v>
      </c>
      <c r="D5" s="6">
        <v>6.8643791016578666</v>
      </c>
      <c r="E5" s="6">
        <v>7.6045227514266962</v>
      </c>
      <c r="F5" s="6">
        <v>6.8396864026546478</v>
      </c>
    </row>
    <row r="6" spans="1:6" x14ac:dyDescent="0.25">
      <c r="A6" s="5">
        <v>41913</v>
      </c>
      <c r="B6" s="6">
        <v>6.511229747867584</v>
      </c>
      <c r="C6" s="6">
        <v>6.7716518803834909</v>
      </c>
      <c r="D6" s="6">
        <v>6.8021289541006089</v>
      </c>
      <c r="E6" s="6">
        <v>7.6758437452793116</v>
      </c>
      <c r="F6" s="6">
        <v>6.8317914816379544</v>
      </c>
    </row>
    <row r="7" spans="1:6" x14ac:dyDescent="0.25">
      <c r="A7" s="5">
        <v>41944</v>
      </c>
      <c r="B7" s="6">
        <v>6.5673023910522446</v>
      </c>
      <c r="C7" s="6">
        <v>6.1859071619749066</v>
      </c>
      <c r="D7" s="6">
        <v>6.501773276591301</v>
      </c>
      <c r="E7" s="6">
        <v>7.3387896161794659</v>
      </c>
      <c r="F7" s="6">
        <v>6.8008641272544859</v>
      </c>
    </row>
    <row r="8" spans="1:6" x14ac:dyDescent="0.25">
      <c r="A8" s="5">
        <v>41974</v>
      </c>
      <c r="B8" s="6">
        <v>6.4889223818302151</v>
      </c>
      <c r="C8" s="6">
        <v>6.6109311239242547</v>
      </c>
      <c r="D8" s="6">
        <v>6.6366184813737874</v>
      </c>
      <c r="E8" s="6">
        <v>7.6342707168340684</v>
      </c>
      <c r="F8" s="6">
        <v>6.8184273823738097</v>
      </c>
    </row>
    <row r="9" spans="1:6" x14ac:dyDescent="0.25">
      <c r="A9" s="5">
        <v>42005</v>
      </c>
      <c r="B9" s="6">
        <v>6.7027814524650573</v>
      </c>
      <c r="C9" s="6">
        <v>6.7969703540563584</v>
      </c>
      <c r="D9" s="6">
        <v>6.3917743280649182</v>
      </c>
      <c r="E9" s="6">
        <v>7.6013263359785066</v>
      </c>
      <c r="F9" s="6">
        <v>6.8209299037694926</v>
      </c>
    </row>
    <row r="10" spans="1:6" x14ac:dyDescent="0.25">
      <c r="A10" s="5">
        <v>42036</v>
      </c>
      <c r="B10" s="6">
        <v>6.6956837591409677</v>
      </c>
      <c r="C10" s="6">
        <v>6.8117926699399947</v>
      </c>
      <c r="D10" s="6">
        <v>6.4432610358476632</v>
      </c>
      <c r="E10" s="6">
        <v>7.5984728265762316</v>
      </c>
      <c r="F10" s="6">
        <v>6.8250338079452506</v>
      </c>
    </row>
    <row r="11" spans="1:6" x14ac:dyDescent="0.25">
      <c r="A11" s="5">
        <v>42064</v>
      </c>
      <c r="B11" s="6">
        <v>6.7002194709300991</v>
      </c>
      <c r="C11" s="6">
        <v>6.8951748355388638</v>
      </c>
      <c r="D11" s="6">
        <v>6.4477967476367946</v>
      </c>
      <c r="E11" s="6">
        <v>7.6566560160636898</v>
      </c>
      <c r="F11" s="6">
        <v>6.8243572323799127</v>
      </c>
    </row>
    <row r="12" spans="1:6" x14ac:dyDescent="0.25">
      <c r="A12" s="5">
        <v>42095</v>
      </c>
      <c r="B12" s="6">
        <v>6.7292337097644808</v>
      </c>
      <c r="C12" s="6">
        <v>6.9392567354917523</v>
      </c>
      <c r="D12" s="6">
        <v>6.9760787256240846</v>
      </c>
      <c r="E12" s="6">
        <v>7.7704933186292644</v>
      </c>
      <c r="F12" s="6">
        <v>6.8980970416069027</v>
      </c>
    </row>
    <row r="13" spans="1:6" x14ac:dyDescent="0.25">
      <c r="A13" s="5">
        <v>42125</v>
      </c>
      <c r="B13" s="6">
        <v>6.7178958734989163</v>
      </c>
      <c r="C13" s="6">
        <v>6.8459580041408534</v>
      </c>
      <c r="D13" s="6">
        <v>6.4668147556781763</v>
      </c>
      <c r="E13" s="6">
        <v>7.7202229459285734</v>
      </c>
      <c r="F13" s="6">
        <v>6.8776467946767808</v>
      </c>
    </row>
    <row r="14" spans="1:6" x14ac:dyDescent="0.25">
      <c r="A14" s="5">
        <v>42156</v>
      </c>
      <c r="B14" s="6">
        <v>6.664134671068191</v>
      </c>
      <c r="C14" s="6">
        <v>6.7582860492706294</v>
      </c>
      <c r="D14" s="6">
        <v>6.6990712552309031</v>
      </c>
      <c r="E14" s="6">
        <v>7.7736995478868476</v>
      </c>
      <c r="F14" s="6">
        <v>6.9118461885690694</v>
      </c>
    </row>
    <row r="15" spans="1:6" x14ac:dyDescent="0.25">
      <c r="A15" s="5">
        <v>42186</v>
      </c>
      <c r="B15" s="6">
        <v>6.6654191255331039</v>
      </c>
      <c r="C15" s="6">
        <v>6.6786619953870767</v>
      </c>
      <c r="D15" s="6">
        <v>6.5155951611995686</v>
      </c>
      <c r="E15" s="6">
        <v>7.6739669985532757</v>
      </c>
      <c r="F15" s="6">
        <v>6.8934839739084239</v>
      </c>
    </row>
    <row r="16" spans="1:6" x14ac:dyDescent="0.25">
      <c r="A16" s="5">
        <v>42217</v>
      </c>
      <c r="B16" s="6">
        <v>6.8878652793884276</v>
      </c>
      <c r="C16" s="6">
        <v>6.915991079831123</v>
      </c>
      <c r="D16" s="6">
        <v>6.751773720812797</v>
      </c>
      <c r="E16" s="6">
        <v>7.8035895248889924</v>
      </c>
      <c r="F16" s="6">
        <v>6.5251965304851529</v>
      </c>
    </row>
    <row r="17" spans="1:6" x14ac:dyDescent="0.25">
      <c r="A17" s="5">
        <v>42248</v>
      </c>
      <c r="B17" s="6">
        <v>6.8206060480594628</v>
      </c>
      <c r="C17" s="6">
        <v>6.9871567845821376</v>
      </c>
      <c r="D17" s="6">
        <v>6.6542446603298187</v>
      </c>
      <c r="E17" s="6">
        <v>7.7622220091581342</v>
      </c>
      <c r="F17" s="6">
        <v>6.9030599427461619</v>
      </c>
    </row>
    <row r="18" spans="1:6" x14ac:dyDescent="0.25">
      <c r="A18" s="5">
        <v>42278</v>
      </c>
      <c r="B18" s="6">
        <v>6.7187629524230958</v>
      </c>
      <c r="C18" s="6">
        <v>6.6576939256906504</v>
      </c>
      <c r="D18" s="6">
        <v>6.4605183310270311</v>
      </c>
      <c r="E18" s="6">
        <v>7.7333792233467102</v>
      </c>
      <c r="F18" s="6">
        <v>6.9012397697448726</v>
      </c>
    </row>
    <row r="19" spans="1:6" x14ac:dyDescent="0.25">
      <c r="A19" s="5">
        <v>42309</v>
      </c>
      <c r="B19" s="6">
        <v>6.2137171886682507</v>
      </c>
      <c r="C19" s="6">
        <v>6.3678823204517361</v>
      </c>
      <c r="D19" s="6">
        <v>6.3789407517910002</v>
      </c>
      <c r="E19" s="6">
        <v>7.2726988054513928</v>
      </c>
      <c r="F19" s="6">
        <v>6.3687892318964003</v>
      </c>
    </row>
    <row r="20" spans="1:6" x14ac:dyDescent="0.25">
      <c r="A20" s="5">
        <v>42339</v>
      </c>
      <c r="B20" s="6">
        <v>6.2883968144655222</v>
      </c>
      <c r="C20" s="6">
        <v>6.0681622314214696</v>
      </c>
      <c r="D20" s="6">
        <v>6.134380044388771</v>
      </c>
      <c r="E20" s="6">
        <v>7.0100460517883301</v>
      </c>
      <c r="F20" s="6">
        <v>5.9150997099876399</v>
      </c>
    </row>
    <row r="21" spans="1:6" x14ac:dyDescent="0.25">
      <c r="A21" s="5">
        <v>42370</v>
      </c>
      <c r="B21" s="6">
        <v>6.6529619377136227</v>
      </c>
      <c r="C21" s="6">
        <v>6.4445587678194043</v>
      </c>
      <c r="D21" s="6">
        <v>6.2519344715833656</v>
      </c>
      <c r="E21" s="6">
        <v>7.3341488389015197</v>
      </c>
      <c r="F21" s="6">
        <v>6.1125039086818704</v>
      </c>
    </row>
    <row r="22" spans="1:6" x14ac:dyDescent="0.25">
      <c r="A22" s="5">
        <v>42401</v>
      </c>
      <c r="B22" s="6">
        <v>7.3026719111919398</v>
      </c>
      <c r="C22" s="6">
        <v>6.8471108381032941</v>
      </c>
      <c r="D22" s="6">
        <v>6.5362082019090648</v>
      </c>
      <c r="E22" s="6">
        <v>7.7288619846105577</v>
      </c>
      <c r="F22" s="6">
        <v>6.5992723183631892</v>
      </c>
    </row>
    <row r="23" spans="1:6" x14ac:dyDescent="0.25">
      <c r="A23" s="5">
        <v>42430</v>
      </c>
      <c r="B23" s="6">
        <v>7.5417790269851679</v>
      </c>
      <c r="C23" s="6">
        <v>7.2051313050508501</v>
      </c>
      <c r="D23" s="6">
        <v>7.4758804514646524</v>
      </c>
      <c r="E23" s="6">
        <v>7.7836622962713244</v>
      </c>
      <c r="F23" s="6">
        <v>7.0688394293069834</v>
      </c>
    </row>
    <row r="24" spans="1:6" x14ac:dyDescent="0.25">
      <c r="A24" s="5">
        <v>42461</v>
      </c>
      <c r="B24" s="6">
        <v>7.447619566822052</v>
      </c>
      <c r="C24" s="6">
        <v>6.9179157410383221</v>
      </c>
      <c r="D24" s="6">
        <v>7.1365708780527113</v>
      </c>
      <c r="E24" s="6">
        <v>7.8517770608663557</v>
      </c>
      <c r="F24" s="6">
        <v>7.1086679088115687</v>
      </c>
    </row>
    <row r="25" spans="1:6" x14ac:dyDescent="0.25">
      <c r="A25" s="5">
        <v>42491</v>
      </c>
      <c r="B25" s="6">
        <v>7.3740154190778728</v>
      </c>
      <c r="C25" s="6">
        <v>6.6722899466753001</v>
      </c>
      <c r="D25" s="6">
        <v>7.3561733363151536</v>
      </c>
      <c r="E25" s="6">
        <v>7.8104615005970004</v>
      </c>
      <c r="F25" s="6">
        <v>7.0940078094243999</v>
      </c>
    </row>
    <row r="26" spans="1:6" x14ac:dyDescent="0.25">
      <c r="A26" s="5">
        <v>42522</v>
      </c>
      <c r="B26" s="6">
        <v>7.2344180214166638</v>
      </c>
      <c r="C26" s="6">
        <v>7.0958522283077237</v>
      </c>
      <c r="D26" s="6">
        <v>7.3190263359069823</v>
      </c>
      <c r="E26" s="6">
        <v>7.8352604196548459</v>
      </c>
      <c r="F26" s="6">
        <v>7.094427494096756</v>
      </c>
    </row>
    <row r="27" spans="1:6" x14ac:dyDescent="0.25">
      <c r="A27" s="5">
        <v>42552</v>
      </c>
      <c r="B27" s="6">
        <v>7.2374845482110972</v>
      </c>
      <c r="C27" s="6">
        <v>7.0947859867811198</v>
      </c>
      <c r="D27" s="6">
        <v>7.3101298290491101</v>
      </c>
      <c r="E27" s="6">
        <v>8.0707445079326625</v>
      </c>
      <c r="F27" s="6">
        <v>7.1288145049333567</v>
      </c>
    </row>
    <row r="28" spans="1:6" x14ac:dyDescent="0.25">
      <c r="A28" s="5">
        <v>42583</v>
      </c>
      <c r="B28" s="6">
        <v>7.2171445623159407</v>
      </c>
      <c r="C28" s="6">
        <v>7.1907009642601007</v>
      </c>
      <c r="D28" s="6">
        <v>7.5506432060003279</v>
      </c>
      <c r="E28" s="6">
        <v>7.9779762995719903</v>
      </c>
      <c r="F28" s="6">
        <v>7.1357049536943444</v>
      </c>
    </row>
    <row r="29" spans="1:6" x14ac:dyDescent="0.25">
      <c r="A29" s="5">
        <v>42614</v>
      </c>
      <c r="B29" s="6">
        <v>7.1625491860866548</v>
      </c>
      <c r="C29" s="6">
        <v>7.2289286382675169</v>
      </c>
      <c r="D29" s="6">
        <v>7.2897038280010218</v>
      </c>
      <c r="E29" s="6">
        <v>7.8556742977619169</v>
      </c>
      <c r="F29" s="6">
        <v>7.1252936564922331</v>
      </c>
    </row>
    <row r="30" spans="1:6" x14ac:dyDescent="0.25">
      <c r="A30" s="5">
        <v>42644</v>
      </c>
      <c r="B30" s="6">
        <v>7.2136508461713786</v>
      </c>
      <c r="C30" s="6">
        <v>7.3900511836290361</v>
      </c>
      <c r="D30" s="6">
        <v>7.3354546528339384</v>
      </c>
      <c r="E30" s="6">
        <v>8.0570115248918537</v>
      </c>
      <c r="F30" s="6">
        <v>7.1228956233024592</v>
      </c>
    </row>
    <row r="31" spans="1:6" x14ac:dyDescent="0.25">
      <c r="A31" s="5">
        <v>42675</v>
      </c>
      <c r="B31" s="6">
        <v>7.4450067843914027</v>
      </c>
      <c r="C31" s="6">
        <v>7.0673702443122863</v>
      </c>
      <c r="D31" s="6">
        <v>7.0922188097000118</v>
      </c>
      <c r="E31" s="6">
        <v>8.2789127236843107</v>
      </c>
      <c r="F31" s="6">
        <v>7.0819830065011979</v>
      </c>
    </row>
    <row r="32" spans="1:6" x14ac:dyDescent="0.25">
      <c r="A32" s="5">
        <v>42705</v>
      </c>
      <c r="B32" s="6">
        <v>7.4671201833724972</v>
      </c>
      <c r="C32" s="6">
        <v>7.2396966963052751</v>
      </c>
      <c r="D32" s="6">
        <v>7.0802494259357447</v>
      </c>
      <c r="E32" s="6">
        <v>8.1615568818092346</v>
      </c>
      <c r="F32" s="6">
        <v>7.1496573042392724</v>
      </c>
    </row>
    <row r="33" spans="1:6" x14ac:dyDescent="0.25">
      <c r="A33" s="5">
        <v>42736</v>
      </c>
      <c r="B33" s="6">
        <v>7.5787984478712076</v>
      </c>
      <c r="C33" s="6">
        <v>7.2294476155996321</v>
      </c>
      <c r="D33" s="6">
        <v>7.1270809243679043</v>
      </c>
      <c r="E33" s="6">
        <v>7.8512944523572923</v>
      </c>
      <c r="F33" s="6">
        <v>7.3439158883810043</v>
      </c>
    </row>
    <row r="34" spans="1:6" x14ac:dyDescent="0.25">
      <c r="A34" s="5">
        <v>42767</v>
      </c>
      <c r="B34" s="6">
        <v>8.0031377522945402</v>
      </c>
      <c r="C34" s="6">
        <v>7.0038362195730208</v>
      </c>
      <c r="D34" s="6">
        <v>7.7986000687360759</v>
      </c>
      <c r="E34" s="6">
        <v>8.1720726672172557</v>
      </c>
      <c r="F34" s="6">
        <v>7.5371076537132264</v>
      </c>
    </row>
    <row r="35" spans="1:6" x14ac:dyDescent="0.25">
      <c r="A35" s="5">
        <v>42795</v>
      </c>
      <c r="B35" s="6">
        <v>8.098919954705238</v>
      </c>
      <c r="C35" s="6">
        <v>7.261668083691597</v>
      </c>
      <c r="D35" s="6">
        <v>7.474602347111702</v>
      </c>
      <c r="E35" s="6">
        <v>8.3648089563369759</v>
      </c>
      <c r="F35" s="6">
        <v>7.761498096394539</v>
      </c>
    </row>
    <row r="36" spans="1:6" x14ac:dyDescent="0.25">
      <c r="A36" s="5">
        <v>42826</v>
      </c>
      <c r="B36" s="6">
        <v>7.7954521450519563</v>
      </c>
      <c r="C36" s="6">
        <v>7.2517549816370011</v>
      </c>
      <c r="D36" s="6">
        <v>7.3982832378625867</v>
      </c>
      <c r="E36" s="6">
        <v>8.1320456023931502</v>
      </c>
      <c r="F36" s="6">
        <v>8.0176720040082934</v>
      </c>
    </row>
    <row r="37" spans="1:6" x14ac:dyDescent="0.25">
      <c r="A37" s="5">
        <v>42856</v>
      </c>
      <c r="B37" s="6">
        <v>7.8674907015562052</v>
      </c>
      <c r="C37" s="6">
        <v>7.9030068777561189</v>
      </c>
      <c r="D37" s="6">
        <v>7.8322106340646744</v>
      </c>
      <c r="E37" s="6">
        <v>8.0696182289838791</v>
      </c>
      <c r="F37" s="6">
        <v>7.3504091665029527</v>
      </c>
    </row>
    <row r="38" spans="1:6" x14ac:dyDescent="0.25">
      <c r="A38" s="5">
        <v>42887</v>
      </c>
      <c r="B38" s="6">
        <v>8.170887505412102</v>
      </c>
      <c r="C38" s="6">
        <v>8.1814719874858852</v>
      </c>
      <c r="D38" s="6">
        <v>8.0912270827054975</v>
      </c>
      <c r="E38" s="6">
        <v>8.4858426676034924</v>
      </c>
      <c r="F38" s="6">
        <v>7.9995851532936104</v>
      </c>
    </row>
    <row r="39" spans="1:6" x14ac:dyDescent="0.25">
      <c r="A39" s="5">
        <v>42917</v>
      </c>
      <c r="B39" s="6">
        <v>8.4902883232593531</v>
      </c>
      <c r="C39" s="6">
        <v>7.7970235091209412</v>
      </c>
      <c r="D39" s="6">
        <v>8.2419158168315896</v>
      </c>
      <c r="E39" s="6">
        <v>8.5070116317510607</v>
      </c>
      <c r="F39" s="6">
        <v>8.3891795314788826</v>
      </c>
    </row>
    <row r="40" spans="1:6" x14ac:dyDescent="0.25">
      <c r="A40" s="5">
        <v>42948</v>
      </c>
      <c r="B40" s="6">
        <v>8.640018767762184</v>
      </c>
      <c r="C40" s="6">
        <v>7.9016629631519324</v>
      </c>
      <c r="D40" s="6">
        <v>7.9728933235883712</v>
      </c>
      <c r="E40" s="6">
        <v>8.9538568875312805</v>
      </c>
      <c r="F40" s="6">
        <v>8.5433423541307452</v>
      </c>
    </row>
    <row r="41" spans="1:6" x14ac:dyDescent="0.25">
      <c r="A41" s="5">
        <v>42979</v>
      </c>
      <c r="B41" s="6">
        <v>8.3514777621984475</v>
      </c>
      <c r="C41" s="6">
        <v>7.8293265286684033</v>
      </c>
      <c r="D41" s="6">
        <v>7.5728610931873321</v>
      </c>
      <c r="E41" s="6">
        <v>8.6953230473995209</v>
      </c>
      <c r="F41" s="6">
        <v>8.4148253245592119</v>
      </c>
    </row>
    <row r="42" spans="1:6" x14ac:dyDescent="0.25">
      <c r="A42" s="5">
        <v>43009</v>
      </c>
      <c r="B42" s="6">
        <v>8.1476593731403355</v>
      </c>
      <c r="C42" s="6">
        <v>6.2301859153985966</v>
      </c>
      <c r="D42" s="6">
        <v>7.176375688958168</v>
      </c>
      <c r="E42" s="6">
        <v>8.737741218018531</v>
      </c>
      <c r="F42" s="6">
        <v>7.9833617717981333</v>
      </c>
    </row>
    <row r="43" spans="1:6" x14ac:dyDescent="0.25">
      <c r="A43" s="5">
        <v>43040</v>
      </c>
      <c r="B43" s="6">
        <v>6.2873802192687984</v>
      </c>
      <c r="C43" s="6">
        <v>5.5620000000000003</v>
      </c>
      <c r="D43" s="6">
        <v>7.3</v>
      </c>
      <c r="E43" s="6">
        <v>7.6020410122156141</v>
      </c>
      <c r="F43" s="6">
        <v>6.9562400000000002</v>
      </c>
    </row>
    <row r="44" spans="1:6" x14ac:dyDescent="0.25">
      <c r="A44" s="5">
        <v>43070</v>
      </c>
      <c r="B44" s="6">
        <v>6.2589399999999999</v>
      </c>
      <c r="C44" s="6">
        <v>5.9779999999999998</v>
      </c>
      <c r="D44" s="6">
        <v>7.4430186220645904</v>
      </c>
      <c r="E44" s="6">
        <v>7.5273781276226037</v>
      </c>
      <c r="F44" s="6">
        <v>6.5216700000000003</v>
      </c>
    </row>
    <row r="45" spans="1:6" x14ac:dyDescent="0.25">
      <c r="A45" s="5">
        <v>43101</v>
      </c>
      <c r="B45" s="6">
        <v>6.2369541000000002</v>
      </c>
      <c r="C45" s="6">
        <v>4.52698</v>
      </c>
      <c r="D45" s="6">
        <v>7.5609719517469403</v>
      </c>
      <c r="E45" s="6">
        <v>7.4387842519521712</v>
      </c>
      <c r="F45" s="6">
        <v>6.1258460000000001</v>
      </c>
    </row>
    <row r="46" spans="1:6" x14ac:dyDescent="0.25">
      <c r="A46" s="5">
        <v>43132</v>
      </c>
      <c r="B46" s="6">
        <v>6.1958780000000004</v>
      </c>
      <c r="C46" s="6">
        <v>4.1659199999999998</v>
      </c>
      <c r="D46" s="6">
        <v>7.2457835672616957</v>
      </c>
      <c r="E46" s="6">
        <v>7.5479317081928254</v>
      </c>
      <c r="F46" s="6">
        <v>5.98956</v>
      </c>
    </row>
    <row r="47" spans="1:6" x14ac:dyDescent="0.25">
      <c r="A47" s="5">
        <v>43160</v>
      </c>
      <c r="B47" s="6">
        <v>6.0235979999999998</v>
      </c>
      <c r="C47" s="6">
        <v>4.1577668393850322</v>
      </c>
      <c r="D47" s="6">
        <v>7.3766922799110413</v>
      </c>
      <c r="E47" s="6">
        <v>7.5427038341999051</v>
      </c>
      <c r="F47" s="6">
        <v>5.5984230000000004</v>
      </c>
    </row>
    <row r="48" spans="1:6" x14ac:dyDescent="0.25">
      <c r="A48" s="5">
        <v>43191</v>
      </c>
      <c r="B48" s="6">
        <v>5.941407069277763</v>
      </c>
      <c r="C48" s="6">
        <v>4.6540119252443306</v>
      </c>
      <c r="D48" s="6">
        <v>7.3052437065362934</v>
      </c>
      <c r="E48" s="6">
        <v>6.9953316878080356</v>
      </c>
      <c r="F48" s="6">
        <v>5.5893597485542292</v>
      </c>
    </row>
    <row r="49" spans="1:6" x14ac:dyDescent="0.25">
      <c r="A49" s="5">
        <v>43221</v>
      </c>
      <c r="B49" s="6">
        <v>6.3070413204669951</v>
      </c>
      <c r="C49" s="6">
        <v>4.9194027317285531</v>
      </c>
      <c r="D49" s="6">
        <v>7.0618629653930656</v>
      </c>
      <c r="E49" s="6">
        <v>7.0041346748352051</v>
      </c>
      <c r="F49" s="6">
        <v>5.7818085507869714</v>
      </c>
    </row>
    <row r="50" spans="1:6" x14ac:dyDescent="0.25">
      <c r="A50" s="5">
        <v>43252</v>
      </c>
      <c r="B50" s="6">
        <v>6.2220646994829174</v>
      </c>
      <c r="C50" s="6">
        <v>4.9053528203725811</v>
      </c>
      <c r="D50" s="6">
        <v>7.4450154436349862</v>
      </c>
      <c r="E50" s="6">
        <v>6.6055190966844552</v>
      </c>
      <c r="F50" s="6">
        <v>5.8144371578931802</v>
      </c>
    </row>
    <row r="51" spans="1:6" x14ac:dyDescent="0.25">
      <c r="A51" s="5">
        <v>43282</v>
      </c>
      <c r="B51" s="6">
        <v>5.9047224724769594</v>
      </c>
      <c r="C51" s="6">
        <v>4.4373007884144782</v>
      </c>
      <c r="D51" s="6">
        <v>7.1857392176866526</v>
      </c>
      <c r="E51" s="6">
        <v>6.2687258994579311</v>
      </c>
      <c r="F51" s="6">
        <v>5.8171630877733227</v>
      </c>
    </row>
    <row r="52" spans="1:6" x14ac:dyDescent="0.25">
      <c r="A52" s="5">
        <v>43313</v>
      </c>
      <c r="B52" s="6">
        <v>5.8087895992279046</v>
      </c>
      <c r="C52" s="6">
        <v>4.4312295040965077</v>
      </c>
      <c r="D52" s="6">
        <v>6.4888438713550567</v>
      </c>
      <c r="E52" s="6">
        <v>6.2511205026865007</v>
      </c>
      <c r="F52" s="6">
        <v>6.2771623118400566</v>
      </c>
    </row>
    <row r="53" spans="1:6" x14ac:dyDescent="0.25">
      <c r="A53" s="5">
        <v>43344</v>
      </c>
      <c r="B53" s="6">
        <v>5.7132700605392452</v>
      </c>
      <c r="C53" s="6">
        <v>4.4481727573752403</v>
      </c>
      <c r="D53" s="6">
        <v>6.4360011260271071</v>
      </c>
      <c r="E53" s="6">
        <v>6.2420663975954049</v>
      </c>
      <c r="F53" s="6">
        <v>5.8159178885459886</v>
      </c>
    </row>
    <row r="54" spans="1:6" x14ac:dyDescent="0.25">
      <c r="A54" s="5">
        <v>43374</v>
      </c>
      <c r="B54" s="6">
        <v>5.6967332144260414</v>
      </c>
      <c r="C54" s="6">
        <v>4.4260873566150662</v>
      </c>
      <c r="D54" s="6">
        <v>6.2980287797451018</v>
      </c>
      <c r="E54" s="6">
        <v>6.1933460294961931</v>
      </c>
      <c r="F54" s="6">
        <v>5.8415042214870452</v>
      </c>
    </row>
    <row r="55" spans="1:6" x14ac:dyDescent="0.25">
      <c r="A55" s="5">
        <v>43405</v>
      </c>
      <c r="B55" s="6">
        <v>5.7364196823358533</v>
      </c>
      <c r="C55" s="6">
        <v>4.4228938275814054</v>
      </c>
      <c r="D55" s="6">
        <v>6.0853912397384642</v>
      </c>
      <c r="E55" s="6">
        <v>6.1976796922683706</v>
      </c>
      <c r="F55" s="6">
        <v>5.8482018577575694</v>
      </c>
    </row>
    <row r="56" spans="1:6" x14ac:dyDescent="0.25">
      <c r="A56" s="5">
        <v>43435</v>
      </c>
      <c r="B56" s="6">
        <v>5.6211645729541777</v>
      </c>
      <c r="C56" s="6">
        <v>4.4277574360609053</v>
      </c>
      <c r="D56" s="6">
        <v>5.9011785327196122</v>
      </c>
      <c r="E56" s="6">
        <v>6.6708259572267528</v>
      </c>
      <c r="F56" s="6">
        <v>5.8579960395336146</v>
      </c>
    </row>
    <row r="57" spans="1:6" x14ac:dyDescent="0.25">
      <c r="A57" s="5">
        <v>43466</v>
      </c>
      <c r="B57" s="6">
        <v>5.6843262502193452</v>
      </c>
      <c r="C57" s="6">
        <v>4.4371192329406739</v>
      </c>
      <c r="D57" s="6">
        <v>5.9609394363880153</v>
      </c>
      <c r="E57" s="6">
        <v>6.4016094969272608</v>
      </c>
      <c r="F57" s="6">
        <v>5.9989483201742173</v>
      </c>
    </row>
    <row r="58" spans="1:6" x14ac:dyDescent="0.25">
      <c r="A58" s="5">
        <v>43497</v>
      </c>
      <c r="B58" s="6">
        <v>5.6401825809955586</v>
      </c>
      <c r="C58" s="6">
        <v>4.1974651415944102</v>
      </c>
      <c r="D58" s="6">
        <v>6.0611649853229519</v>
      </c>
      <c r="E58" s="6">
        <v>6.189463224673271</v>
      </c>
      <c r="F58" s="6">
        <v>6.4339125164747237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4</vt:i4>
      </vt:variant>
    </vt:vector>
  </HeadingPairs>
  <TitlesOfParts>
    <vt:vector size="6" baseType="lpstr">
      <vt:lpstr>raw_data</vt:lpstr>
      <vt:lpstr>Retailer_Prices_Comparison</vt:lpstr>
      <vt:lpstr>HHI_Over_Time</vt:lpstr>
      <vt:lpstr>CR2_CR4_Over_Time</vt:lpstr>
      <vt:lpstr>Cousins_Price_Trend</vt:lpstr>
      <vt:lpstr>Retail_Prices_Comparison_Graph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Chenarides,Lauren</cp:lastModifiedBy>
  <cp:revision/>
  <dcterms:created xsi:type="dcterms:W3CDTF">2024-09-21T01:24:43Z</dcterms:created>
  <dcterms:modified xsi:type="dcterms:W3CDTF">2025-10-26T18:01:52Z</dcterms:modified>
  <cp:category/>
  <cp:contentStatus/>
</cp:coreProperties>
</file>